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נספחי תחזוקה\"/>
    </mc:Choice>
  </mc:AlternateContent>
  <bookViews>
    <workbookView xWindow="840" yWindow="420" windowWidth="15375" windowHeight="7305" tabRatio="897" firstSheet="5" activeTab="7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62913"/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<sst xmlns="http://schemas.openxmlformats.org/spreadsheetml/2006/main" count="243" uniqueCount="152">
  <si>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</si>
  <si>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</si>
  <si>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</si>
  <si>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</si>
  <si>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</si>
  <si>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</si>
  <si>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</si>
  <si>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</si>
  <si>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</si>
  <si>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</si>
  <si>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</si>
  <si>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</si>
  <si>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</si>
  <si>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</si>
  <si>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</si>
  <si>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</si>
  <si>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</si>
  <si>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</si>
  <si>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</si>
  <si>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</si>
  <si>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</si>
  <si>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</si>
  <si>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</si>
  <si>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</si>
  <si>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</si>
  <si>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</si>
  <si>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</si>
  <si>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</si>
  <si>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</si>
  <si>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</si>
  <si>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</si>
  <si>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</si>
  <si>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</si>
  <si>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</si>
  <si>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</si>
  <si>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</si>
  <si>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</si>
  <si>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</si>
  <si>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</si>
  <si>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</si>
  <si>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</si>
  <si>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</si>
  <si>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</si>
  <si>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</si>
  <si>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</si>
  <si>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</si>
  <si>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</si>
  <si>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</si>
  <si>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</si>
  <si>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</si>
  <si>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</si>
  <si>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</si>
  <si>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</si>
  <si>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</si>
  <si>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</si>
  <si>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</si>
  <si>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</si>
  <si>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</si>
  <si>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</si>
  <si>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</si>
  <si>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</si>
  <si>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</si>
  <si>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</si>
  <si>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</si>
  <si>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</si>
  <si>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</si>
  <si>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</si>
  <si>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</si>
  <si>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</si>
  <si>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</si>
  <si>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</si>
  <si>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</si>
  <si>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</si>
  <si>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</si>
  <si>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</si>
  <si>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</si>
  <si>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</si>
  <si>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</si>
  <si>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</si>
  <si>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</si>
  <si>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</si>
  <si>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</si>
  <si>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</si>
  <si>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</si>
  <si>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</si>
  <si>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</si>
  <si>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</si>
  <si>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</si>
  <si>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</si>
  <si>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</si>
  <si>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</si>
  <si>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</si>
  <si>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</si>
  <si>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</si>
  <si>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</si>
  <si>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</si>
  <si>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</si>
  <si>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</si>
  <si>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</si>
  <si>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</si>
  <si>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</si>
  <si>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</si>
  <si>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</si>
  <si>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</si>
  <si>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</si>
  <si>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</si>
  <si>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</si>
  <si>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</si>
  <si>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</si>
  <si>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</si>
  <si>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</si>
  <si>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</si>
  <si>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</si>
  <si>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</si>
  <si>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</si>
  <si>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</si>
  <si>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</si>
  <si>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</si>
  <si>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</si>
  <si>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</si>
  <si>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</si>
  <si>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</si>
  <si>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</si>
  <si>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</si>
  <si>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</si>
  <si>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</si>
  <si>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</si>
  <si>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</si>
  <si>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</si>
  <si>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</si>
  <si>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</si>
  <si>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</si>
  <si>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</si>
  <si>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</si>
  <si>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</si>
  <si>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</si>
  <si>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</si>
  <si>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</si>
  <si>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</si>
  <si>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</si>
  <si>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</si>
  <si>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>מצבר 12V</t>
  </si>
  <si>
    <t>סוללת מתח גבוה</t>
  </si>
  <si>
    <t>נורה ראשית</t>
  </si>
  <si>
    <t xml:space="preserve">טיפולים עד 180,000 ק"מ לפי הוראות יצרן בחלפים מקוריים 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</si>
  <si>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</si>
  <si>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</si>
  <si>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</si>
  <si>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</si>
  <si>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</si>
  <si>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>מגבים קדמיים (סט)</t>
  </si>
  <si>
    <t>חיישן TPMS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</si>
</sst>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92">
    <xf numFmtId="0" fontId="0" fillId="0" borderId="0" xfId="0"/>
    <xf numFmtId="0" fontId="2" fillId="2" borderId="0" xfId="0" applyFont="1" applyFill="1" applyAlignment="1" applyProtection="1"/>
    <xf numFmtId="0" fontId="3" fillId="2" borderId="0" xfId="3" applyFont="1" applyFill="1" applyProtection="1"/>
    <xf numFmtId="0" fontId="3" fillId="2" borderId="0" xfId="3" applyFont="1" applyFill="1" applyBorder="1" applyAlignment="1" applyProtection="1"/>
    <xf numFmtId="0" fontId="3" fillId="2" borderId="0" xfId="3" applyFont="1" applyFill="1" applyAlignment="1" applyProtection="1">
      <alignment vertical="center"/>
    </xf>
    <xf numFmtId="0" fontId="10" fillId="2" borderId="0" xfId="0" applyFont="1" applyFill="1" applyAlignment="1" applyProtection="1"/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wrapText="1"/>
    </xf>
    <xf numFmtId="0" fontId="1" fillId="4" borderId="1" xfId="3" applyFont="1" applyFill="1" applyBorder="1" applyAlignment="1" applyProtection="1">
      <alignment horizontal="center" vertical="center"/>
    </xf>
    <xf numFmtId="0" fontId="14" fillId="0" borderId="0" xfId="0" applyFont="1" applyFill="1" applyBorder="1" applyProtection="1"/>
    <xf numFmtId="43" fontId="14" fillId="0" borderId="0" xfId="0" applyNumberFormat="1" applyFont="1" applyFill="1" applyBorder="1" applyProtection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 applyProtection="1">
      <alignment horizontal="left"/>
    </xf>
    <xf numFmtId="0" fontId="3" fillId="6" borderId="0" xfId="0" applyFont="1" applyFill="1" applyAlignment="1" applyProtection="1">
      <alignment horizontal="right"/>
    </xf>
    <xf numFmtId="0" fontId="3" fillId="6" borderId="0" xfId="0" applyFont="1" applyFill="1" applyProtection="1"/>
    <xf numFmtId="0" fontId="9" fillId="6" borderId="0" xfId="0" applyFont="1" applyFill="1" applyAlignment="1" applyProtection="1">
      <alignment horizontal="right"/>
    </xf>
    <xf numFmtId="0" fontId="4" fillId="3" borderId="1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4" fillId="3" borderId="8" xfId="0" applyFont="1" applyFill="1" applyBorder="1" applyAlignment="1" applyProtection="1">
      <alignment vertical="center" wrapText="1" readingOrder="2"/>
    </xf>
    <xf numFmtId="0" fontId="4" fillId="3" borderId="1" xfId="0" applyFont="1" applyFill="1" applyBorder="1" applyAlignment="1" applyProtection="1">
      <alignment vertical="center" wrapText="1" readingOrder="2"/>
    </xf>
    <xf numFmtId="0" fontId="14" fillId="0" borderId="0" xfId="0" applyFont="1" applyFill="1" applyBorder="1"/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Fill="1" applyBorder="1"/>
    <xf numFmtId="49" fontId="14" fillId="0" borderId="0" xfId="0" applyNumberFormat="1" applyFont="1" applyFill="1" applyBorder="1"/>
    <xf numFmtId="2" fontId="14" fillId="0" borderId="0" xfId="0" applyNumberFormat="1" applyFont="1" applyFill="1" applyBorder="1"/>
    <xf numFmtId="0" fontId="14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wrapText="1" readingOrder="2"/>
    </xf>
    <xf numFmtId="0" fontId="4" fillId="8" borderId="20" xfId="0" applyFont="1" applyFill="1" applyBorder="1" applyAlignment="1" applyProtection="1">
      <alignment horizontal="center" vertical="center"/>
    </xf>
    <xf numFmtId="0" fontId="14" fillId="0" borderId="14" xfId="0" applyFont="1" applyFill="1" applyBorder="1"/>
    <xf numFmtId="0" fontId="14" fillId="0" borderId="22" xfId="0" applyFont="1" applyFill="1" applyBorder="1"/>
    <xf numFmtId="0" fontId="14" fillId="0" borderId="15" xfId="0" applyFont="1" applyFill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 applyFill="1" applyBorder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Fill="1" applyBorder="1" applyAlignment="1">
      <alignment horizontal="right"/>
    </xf>
    <xf numFmtId="43" fontId="14" fillId="0" borderId="0" xfId="0" applyNumberFormat="1" applyFont="1" applyFill="1" applyBorder="1"/>
    <xf numFmtId="0" fontId="4" fillId="0" borderId="8" xfId="0" applyFont="1" applyFill="1" applyBorder="1" applyAlignment="1">
      <alignment wrapText="1" readingOrder="2"/>
    </xf>
    <xf numFmtId="0" fontId="4" fillId="0" borderId="1" xfId="0" applyFont="1" applyFill="1" applyBorder="1" applyAlignment="1">
      <alignment wrapText="1" readingOrder="2"/>
    </xf>
    <xf numFmtId="165" fontId="14" fillId="0" borderId="0" xfId="0" applyNumberFormat="1" applyFont="1" applyFill="1" applyBorder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0" fontId="24" fillId="0" borderId="0" xfId="0" applyFont="1" applyFill="1"/>
    <xf numFmtId="0" fontId="0" fillId="0" borderId="0" xfId="0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Fill="1" applyBorder="1"/>
    <xf numFmtId="0" fontId="1" fillId="2" borderId="0" xfId="3" applyFont="1" applyFill="1" applyBorder="1" applyAlignment="1" applyProtection="1">
      <alignment horizontal="left"/>
    </xf>
    <xf numFmtId="0" fontId="2" fillId="2" borderId="0" xfId="3" applyFont="1" applyFill="1" applyBorder="1" applyProtection="1"/>
    <xf numFmtId="0" fontId="0" fillId="0" borderId="0" xfId="0" applyProtection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/>
    </xf>
    <xf numFmtId="0" fontId="3" fillId="2" borderId="11" xfId="3" applyFont="1" applyFill="1" applyBorder="1" applyProtection="1"/>
    <xf numFmtId="0" fontId="3" fillId="2" borderId="11" xfId="3" applyFont="1" applyFill="1" applyBorder="1" applyAlignment="1" applyProtection="1">
      <alignment horizontal="center"/>
    </xf>
    <xf numFmtId="3" fontId="3" fillId="2" borderId="11" xfId="3" applyNumberFormat="1" applyFont="1" applyFill="1" applyBorder="1" applyAlignment="1" applyProtection="1"/>
    <xf numFmtId="3" fontId="3" fillId="2" borderId="11" xfId="3" applyNumberFormat="1" applyFont="1" applyFill="1" applyBorder="1" applyAlignment="1" applyProtection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 applyProtection="1">
      <alignment horizontal="center" vertical="center"/>
    </xf>
    <xf numFmtId="0" fontId="3" fillId="2" borderId="2" xfId="3" applyFont="1" applyFill="1" applyBorder="1" applyAlignment="1" applyProtection="1">
      <alignment horizontal="left"/>
    </xf>
    <xf numFmtId="0" fontId="3" fillId="2" borderId="2" xfId="3" applyFont="1" applyFill="1" applyBorder="1" applyAlignment="1" applyProtection="1">
      <alignment horizontal="center"/>
    </xf>
    <xf numFmtId="0" fontId="3" fillId="2" borderId="2" xfId="3" applyFont="1" applyFill="1" applyBorder="1" applyProtection="1"/>
    <xf numFmtId="0" fontId="4" fillId="2" borderId="2" xfId="3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Fill="1" applyBorder="1" applyAlignment="1" applyProtection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 applyProtection="1">
      <alignment horizontal="center" vertical="distributed"/>
    </xf>
    <xf numFmtId="0" fontId="4" fillId="3" borderId="27" xfId="3" applyFont="1" applyFill="1" applyBorder="1" applyAlignment="1" applyProtection="1">
      <alignment horizontal="center" vertical="distributed"/>
    </xf>
    <xf numFmtId="0" fontId="5" fillId="0" borderId="11" xfId="0" applyFont="1" applyFill="1" applyBorder="1" applyAlignment="1" applyProtection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 applyProtection="1"/>
    <xf numFmtId="0" fontId="5" fillId="0" borderId="18" xfId="0" applyFont="1" applyFill="1" applyBorder="1" applyAlignment="1" applyProtection="1">
      <alignment horizontal="right"/>
    </xf>
    <xf numFmtId="49" fontId="5" fillId="2" borderId="18" xfId="0" applyNumberFormat="1" applyFont="1" applyFill="1" applyBorder="1" applyAlignment="1" applyProtection="1">
      <alignment horizontal="center"/>
      <protection locked="0"/>
    </xf>
    <xf numFmtId="164" fontId="26" fillId="0" borderId="18" xfId="0" applyNumberFormat="1" applyFont="1" applyBorder="1" applyAlignment="1" applyProtection="1">
      <alignment horizontal="center"/>
      <protection locked="0"/>
    </xf>
    <xf numFmtId="4" fontId="5" fillId="2" borderId="30" xfId="0" applyNumberFormat="1" applyFont="1" applyFill="1" applyBorder="1" applyAlignment="1" applyProtection="1">
      <alignment horizontal="center"/>
      <protection locked="0"/>
    </xf>
    <xf numFmtId="0" fontId="3" fillId="3" borderId="12" xfId="3" applyFont="1" applyFill="1" applyBorder="1" applyAlignment="1" applyProtection="1">
      <alignment horizontal="center" vertical="center" wrapText="1"/>
    </xf>
    <xf numFmtId="0" fontId="3" fillId="3" borderId="27" xfId="3" applyFont="1" applyFill="1" applyBorder="1" applyAlignment="1" applyProtection="1">
      <alignment horizontal="center" vertical="center" wrapText="1"/>
    </xf>
    <xf numFmtId="0" fontId="3" fillId="2" borderId="31" xfId="3" applyFont="1" applyFill="1" applyBorder="1" applyProtection="1"/>
    <xf numFmtId="0" fontId="3" fillId="2" borderId="23" xfId="3" applyFont="1" applyFill="1" applyBorder="1" applyProtection="1"/>
    <xf numFmtId="0" fontId="4" fillId="3" borderId="32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vertical="center"/>
    </xf>
    <xf numFmtId="0" fontId="4" fillId="3" borderId="32" xfId="3" applyFont="1" applyFill="1" applyBorder="1" applyAlignment="1" applyProtection="1">
      <alignment vertical="center"/>
    </xf>
    <xf numFmtId="43" fontId="4" fillId="5" borderId="10" xfId="1" applyNumberFormat="1" applyFont="1" applyFill="1" applyBorder="1" applyAlignment="1" applyProtection="1">
      <alignment horizontal="center" vertical="center" wrapText="1"/>
      <protection locked="0"/>
    </xf>
    <xf numFmtId="164" fontId="3" fillId="2" borderId="0" xfId="3" applyNumberFormat="1" applyFont="1" applyFill="1" applyAlignment="1" applyProtection="1">
      <alignment vertical="center"/>
    </xf>
    <xf numFmtId="164" fontId="3" fillId="2" borderId="0" xfId="3" applyNumberFormat="1" applyFont="1" applyFill="1" applyProtection="1"/>
    <xf numFmtId="0" fontId="28" fillId="0" borderId="32" xfId="3" applyFont="1" applyFill="1" applyBorder="1" applyAlignment="1" applyProtection="1">
      <alignment horizontal="center" vertical="center"/>
    </xf>
    <xf numFmtId="0" fontId="28" fillId="0" borderId="33" xfId="3" applyFont="1" applyFill="1" applyBorder="1" applyAlignment="1" applyProtection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 applyProtection="1">
      <alignment horizontal="center" vertical="center"/>
    </xf>
    <xf numFmtId="0" fontId="12" fillId="2" borderId="18" xfId="3" applyFont="1" applyFill="1" applyBorder="1" applyAlignment="1" applyProtection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 applyProtection="1">
      <alignment horizontal="center" vertical="center"/>
    </xf>
    <xf numFmtId="0" fontId="12" fillId="2" borderId="11" xfId="3" applyFont="1" applyFill="1" applyBorder="1" applyAlignment="1" applyProtection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 applyProtection="1">
      <alignment horizontal="center" vertical="center" wrapText="1" readingOrder="2"/>
    </xf>
    <xf numFmtId="0" fontId="4" fillId="9" borderId="12" xfId="3" applyFont="1" applyFill="1" applyBorder="1" applyAlignment="1" applyProtection="1">
      <alignment horizontal="center" vertical="center" wrapText="1"/>
    </xf>
    <xf numFmtId="0" fontId="4" fillId="9" borderId="33" xfId="3" applyFont="1" applyFill="1" applyBorder="1" applyAlignment="1" applyProtection="1">
      <alignment horizontal="center" vertical="center" wrapText="1"/>
    </xf>
    <xf numFmtId="0" fontId="30" fillId="2" borderId="0" xfId="3" applyFont="1" applyFill="1" applyProtection="1"/>
    <xf numFmtId="0" fontId="31" fillId="2" borderId="25" xfId="3" applyFont="1" applyFill="1" applyBorder="1" applyProtection="1"/>
    <xf numFmtId="0" fontId="31" fillId="2" borderId="2" xfId="3" applyFont="1" applyFill="1" applyBorder="1" applyProtection="1"/>
    <xf numFmtId="0" fontId="31" fillId="2" borderId="3" xfId="3" applyFont="1" applyFill="1" applyBorder="1" applyProtection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5" xfId="0" applyFont="1" applyFill="1" applyBorder="1" applyAlignment="1" applyProtection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19" xfId="0" applyFont="1" applyFill="1" applyBorder="1" applyAlignment="1" applyProtection="1">
      <alignment horizontal="center" vertical="center"/>
    </xf>
    <xf numFmtId="0" fontId="4" fillId="11" borderId="8" xfId="0" applyFont="1" applyFill="1" applyBorder="1" applyAlignment="1" applyProtection="1">
      <alignment horizontal="center" vertical="center"/>
    </xf>
    <xf numFmtId="0" fontId="4" fillId="11" borderId="5" xfId="0" applyFont="1" applyFill="1" applyBorder="1" applyAlignment="1" applyProtection="1">
      <alignment horizontal="center" vertical="center"/>
    </xf>
    <xf numFmtId="0" fontId="4" fillId="11" borderId="19" xfId="0" applyFont="1" applyFill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16" xfId="0" applyFont="1" applyFill="1" applyBorder="1" applyAlignment="1" applyProtection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 applyProtection="1">
      <alignment horizontal="center" wrapText="1"/>
    </xf>
    <xf numFmtId="0" fontId="6" fillId="9" borderId="5" xfId="3" applyFont="1" applyFill="1" applyBorder="1" applyAlignment="1" applyProtection="1">
      <alignment horizontal="center" wrapText="1"/>
    </xf>
    <xf numFmtId="0" fontId="6" fillId="9" borderId="19" xfId="3" applyFont="1" applyFill="1" applyBorder="1" applyAlignment="1" applyProtection="1">
      <alignment horizontal="center" wrapText="1"/>
    </xf>
    <xf numFmtId="0" fontId="1" fillId="9" borderId="8" xfId="0" applyFont="1" applyFill="1" applyBorder="1" applyAlignment="1" applyProtection="1">
      <alignment horizontal="center" vertical="center" readingOrder="2"/>
    </xf>
    <xf numFmtId="0" fontId="1" fillId="9" borderId="5" xfId="0" applyFont="1" applyFill="1" applyBorder="1" applyAlignment="1" applyProtection="1">
      <alignment horizontal="center" vertical="center" readingOrder="2"/>
    </xf>
    <xf numFmtId="0" fontId="1" fillId="9" borderId="19" xfId="0" applyFont="1" applyFill="1" applyBorder="1" applyAlignment="1" applyProtection="1">
      <alignment horizontal="center" vertical="center" readingOrder="2"/>
    </xf>
    <xf numFmtId="0" fontId="25" fillId="0" borderId="0" xfId="0" applyFont="1" applyFill="1" applyBorder="1" applyAlignment="1" applyProtection="1">
      <alignment horizontal="right" readingOrder="2"/>
    </xf>
    <xf numFmtId="3" fontId="21" fillId="2" borderId="32" xfId="0" applyNumberFormat="1" applyFont="1" applyFill="1" applyBorder="1" applyAlignment="1" applyProtection="1">
      <alignment horizontal="center" vertical="center"/>
    </xf>
    <xf numFmtId="3" fontId="21" fillId="2" borderId="33" xfId="0" applyNumberFormat="1" applyFont="1" applyFill="1" applyBorder="1" applyAlignment="1" applyProtection="1">
      <alignment horizontal="center" vertical="center"/>
    </xf>
    <xf numFmtId="3" fontId="21" fillId="2" borderId="34" xfId="0" applyNumberFormat="1" applyFont="1" applyFill="1" applyBorder="1" applyAlignment="1" applyProtection="1">
      <alignment horizontal="center" vertical="center"/>
    </xf>
    <xf numFmtId="0" fontId="27" fillId="2" borderId="25" xfId="3" applyFont="1" applyFill="1" applyBorder="1" applyAlignment="1" applyProtection="1">
      <alignment horizontal="center" vertical="center" wrapText="1"/>
    </xf>
    <xf numFmtId="0" fontId="1" fillId="2" borderId="10" xfId="3" applyFont="1" applyFill="1" applyBorder="1" applyAlignment="1" applyProtection="1">
      <alignment horizontal="center" vertical="center" wrapText="1"/>
    </xf>
    <xf numFmtId="0" fontId="11" fillId="9" borderId="39" xfId="3" applyFont="1" applyFill="1" applyBorder="1" applyAlignment="1" applyProtection="1">
      <alignment horizontal="center"/>
    </xf>
    <xf numFmtId="0" fontId="11" fillId="9" borderId="37" xfId="3" applyFont="1" applyFill="1" applyBorder="1" applyAlignment="1" applyProtection="1">
      <alignment horizontal="center"/>
    </xf>
    <xf numFmtId="0" fontId="11" fillId="9" borderId="38" xfId="3" applyFont="1" applyFill="1" applyBorder="1" applyAlignment="1" applyProtection="1">
      <alignment horizontal="center"/>
    </xf>
    <xf numFmtId="0" fontId="12" fillId="9" borderId="24" xfId="3" applyFont="1" applyFill="1" applyBorder="1" applyAlignment="1" applyProtection="1">
      <alignment horizontal="center" vertical="center"/>
    </xf>
    <xf numFmtId="0" fontId="12" fillId="9" borderId="28" xfId="3" applyFont="1" applyFill="1" applyBorder="1" applyAlignment="1" applyProtection="1">
      <alignment horizontal="center" vertical="center"/>
    </xf>
    <xf numFmtId="0" fontId="12" fillId="9" borderId="6" xfId="3" applyFont="1" applyFill="1" applyBorder="1" applyAlignment="1" applyProtection="1">
      <alignment horizontal="center" vertical="center"/>
    </xf>
    <xf numFmtId="2" fontId="7" fillId="3" borderId="10" xfId="3" applyNumberFormat="1" applyFont="1" applyFill="1" applyBorder="1" applyAlignment="1" applyProtection="1">
      <alignment horizontal="center" vertical="center"/>
    </xf>
    <xf numFmtId="2" fontId="7" fillId="3" borderId="26" xfId="3" applyNumberFormat="1" applyFont="1" applyFill="1" applyBorder="1" applyAlignment="1" applyProtection="1">
      <alignment horizontal="center" vertical="center"/>
    </xf>
    <xf numFmtId="0" fontId="7" fillId="3" borderId="10" xfId="3" applyFont="1" applyFill="1" applyBorder="1" applyAlignment="1" applyProtection="1">
      <alignment horizontal="center" vertical="center"/>
    </xf>
    <xf numFmtId="0" fontId="4" fillId="3" borderId="25" xfId="3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0" fontId="6" fillId="9" borderId="24" xfId="3" applyFont="1" applyFill="1" applyBorder="1" applyAlignment="1" applyProtection="1">
      <alignment horizontal="center"/>
    </xf>
    <xf numFmtId="0" fontId="6" fillId="9" borderId="28" xfId="3" applyFont="1" applyFill="1" applyBorder="1" applyAlignment="1" applyProtection="1">
      <alignment horizontal="center"/>
    </xf>
    <xf numFmtId="0" fontId="6" fillId="9" borderId="6" xfId="3" applyFont="1" applyFill="1" applyBorder="1" applyAlignment="1" applyProtection="1">
      <alignment horizontal="center"/>
    </xf>
    <xf numFmtId="0" fontId="3" fillId="3" borderId="25" xfId="3" applyFont="1" applyFill="1" applyBorder="1" applyAlignment="1" applyProtection="1">
      <alignment horizontal="center" vertical="center"/>
    </xf>
    <xf numFmtId="0" fontId="3" fillId="3" borderId="3" xfId="3" applyFont="1" applyFill="1" applyBorder="1" applyAlignment="1" applyProtection="1">
      <alignment horizontal="center" vertical="center"/>
    </xf>
    <xf numFmtId="0" fontId="3" fillId="3" borderId="10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/>
    </xf>
    <xf numFmtId="0" fontId="4" fillId="3" borderId="10" xfId="3" applyFont="1" applyFill="1" applyBorder="1" applyAlignment="1" applyProtection="1">
      <alignment horizontal="center" vertical="center"/>
    </xf>
    <xf numFmtId="0" fontId="4" fillId="3" borderId="26" xfId="3" applyFont="1" applyFill="1" applyBorder="1" applyAlignment="1" applyProtection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8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60"/>
    <col min="40" max="42" width="9" style="64"/>
  </cols>
  <sheetData>
    <row r="1" spans="1:71" s="58" customFormat="1" ht="15" x14ac:dyDescent="0.25">
      <c r="A1" s="58" t="s">
        <v>29</v>
      </c>
      <c r="B1" s="58">
        <v>1</v>
      </c>
      <c r="C1" s="58">
        <v>1</v>
      </c>
      <c r="D1" s="58">
        <v>1</v>
      </c>
      <c r="E1" s="58">
        <v>1</v>
      </c>
      <c r="F1" s="58">
        <v>2</v>
      </c>
      <c r="G1" s="58">
        <v>2</v>
      </c>
      <c r="H1" s="58">
        <v>2</v>
      </c>
      <c r="I1" s="58">
        <v>2</v>
      </c>
      <c r="J1" s="58">
        <v>3</v>
      </c>
      <c r="K1" s="58">
        <v>4</v>
      </c>
      <c r="L1" s="58">
        <v>5</v>
      </c>
      <c r="M1" s="58">
        <v>6</v>
      </c>
      <c r="O1" s="58">
        <v>7</v>
      </c>
      <c r="Q1" s="58">
        <v>8</v>
      </c>
      <c r="S1" s="58">
        <v>9</v>
      </c>
      <c r="U1" s="58">
        <v>10</v>
      </c>
      <c r="W1" s="58">
        <v>11</v>
      </c>
      <c r="X1" s="58">
        <v>12</v>
      </c>
      <c r="Y1" s="58">
        <v>13</v>
      </c>
      <c r="Z1" s="58">
        <v>14</v>
      </c>
      <c r="AA1" s="58">
        <v>15</v>
      </c>
      <c r="AB1" s="58">
        <v>16</v>
      </c>
      <c r="AC1" s="58">
        <v>17</v>
      </c>
      <c r="AD1" s="58">
        <v>18</v>
      </c>
      <c r="AE1" s="58">
        <v>19</v>
      </c>
      <c r="AF1" s="58">
        <v>20</v>
      </c>
      <c r="AG1" s="58">
        <v>21</v>
      </c>
      <c r="AH1" s="58">
        <v>22</v>
      </c>
      <c r="AI1" s="58">
        <v>23</v>
      </c>
      <c r="AJ1" s="58">
        <v>24</v>
      </c>
      <c r="AK1" s="58">
        <v>25</v>
      </c>
      <c r="AL1" s="58">
        <v>26</v>
      </c>
      <c r="AM1" s="62"/>
      <c r="AN1" s="63"/>
      <c r="AO1" s="63"/>
      <c r="AP1" s="63"/>
    </row>
    <row r="2" spans="1:71" s="58" customFormat="1" ht="30" x14ac:dyDescent="0.25">
      <c r="A2" s="59" t="s">
        <v>94</v>
      </c>
      <c r="B2" s="58">
        <f>MIN(B3:B1128)</f>
        <v>0</v>
      </c>
      <c r="D2" s="58">
        <f t="shared" ref="D2" si="0">MIN(D3:D1128)</f>
        <v>0</v>
      </c>
      <c r="F2" s="58">
        <f>MIN(F3:F1128)</f>
        <v>0</v>
      </c>
      <c r="H2" s="58">
        <f t="shared" ref="H2" si="1">MIN(H3:H1128)</f>
        <v>0</v>
      </c>
      <c r="J2" s="58">
        <f t="shared" ref="J2:L2" si="2">MIN(J3:J1128)</f>
        <v>0</v>
      </c>
      <c r="K2" s="58">
        <f t="shared" si="2"/>
        <v>0</v>
      </c>
      <c r="L2" s="58">
        <f t="shared" si="2"/>
        <v>0</v>
      </c>
      <c r="M2" s="58" t="str">
        <f>IF(MIN(M3:M1127)&lt;=0,"-",MIN(M3:M1127))</f>
        <v>-</v>
      </c>
      <c r="O2" s="58" t="str">
        <f t="shared" ref="O2:AL2" si="3">IF(MIN(O3:O1127)&lt;=0,"-",MIN(O3:O1127))</f>
        <v>-</v>
      </c>
      <c r="Q2" s="58" t="str">
        <f t="shared" si="3"/>
        <v>-</v>
      </c>
      <c r="S2" s="58" t="str">
        <f t="shared" si="3"/>
        <v>-</v>
      </c>
      <c r="U2" s="58" t="str">
        <f t="shared" si="3"/>
        <v>-</v>
      </c>
      <c r="W2" s="58" t="str">
        <f t="shared" si="3"/>
        <v>-</v>
      </c>
      <c r="X2" s="58" t="str">
        <f t="shared" si="3"/>
        <v>-</v>
      </c>
      <c r="Y2" s="58" t="str">
        <f t="shared" si="3"/>
        <v>-</v>
      </c>
      <c r="Z2" s="58" t="str">
        <f t="shared" si="3"/>
        <v>-</v>
      </c>
      <c r="AA2" s="58" t="str">
        <f t="shared" si="3"/>
        <v>-</v>
      </c>
      <c r="AB2" s="58" t="str">
        <f t="shared" si="3"/>
        <v>-</v>
      </c>
      <c r="AC2" s="58" t="str">
        <f t="shared" si="3"/>
        <v>-</v>
      </c>
      <c r="AD2" s="58" t="str">
        <f t="shared" si="3"/>
        <v>-</v>
      </c>
      <c r="AE2" s="58" t="str">
        <f t="shared" si="3"/>
        <v>-</v>
      </c>
      <c r="AF2" s="58" t="str">
        <f t="shared" si="3"/>
        <v>-</v>
      </c>
      <c r="AG2" s="58" t="str">
        <f t="shared" si="3"/>
        <v>-</v>
      </c>
      <c r="AH2" s="58" t="str">
        <f t="shared" si="3"/>
        <v>-</v>
      </c>
      <c r="AI2" s="58" t="str">
        <f t="shared" si="3"/>
        <v>-</v>
      </c>
      <c r="AJ2" s="58" t="str">
        <f t="shared" si="3"/>
        <v>-</v>
      </c>
      <c r="AK2" s="58" t="str">
        <f t="shared" si="3"/>
        <v>-</v>
      </c>
      <c r="AL2" s="58" t="str">
        <f t="shared" si="3"/>
        <v>-</v>
      </c>
      <c r="AM2" s="62"/>
      <c r="AN2" s="63"/>
      <c r="AO2" s="63"/>
      <c r="AP2" s="63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8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8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8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8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8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8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8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8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8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8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63"/>
      <c r="AO13" s="63"/>
      <c r="AP13" s="63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O17"/>
      <c r="AP17"/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O18"/>
      <c r="AP18"/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O19"/>
      <c r="AP19"/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O20"/>
      <c r="AP20"/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O21"/>
      <c r="AP21"/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O22"/>
      <c r="AP22"/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O23"/>
      <c r="AP23"/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O24"/>
      <c r="AP24"/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O25"/>
      <c r="AP25"/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O26"/>
      <c r="AP26"/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  <c r="AN480"/>
      <c r="AO480"/>
      <c r="AP480"/>
    </row>
    <row r="481" spans="2:42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  <c r="AN481"/>
      <c r="AO481"/>
      <c r="AP481"/>
    </row>
    <row r="482" spans="2:42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  <c r="AN482"/>
      <c r="AO482"/>
      <c r="AP482"/>
    </row>
    <row r="483" spans="2:42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  <c r="AN483"/>
      <c r="AO483"/>
      <c r="AP483"/>
    </row>
    <row r="484" spans="2:42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  <c r="AN484"/>
      <c r="AO484"/>
      <c r="AP484"/>
    </row>
    <row r="485" spans="2:42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  <c r="AN485"/>
      <c r="AO485"/>
      <c r="AP485"/>
    </row>
    <row r="486" spans="2:42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  <c r="AN486"/>
      <c r="AO486"/>
      <c r="AP486"/>
    </row>
    <row r="487" spans="2:42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  <c r="AN487"/>
      <c r="AO487"/>
      <c r="AP487"/>
    </row>
    <row r="488" spans="2:42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  <c r="AN488"/>
      <c r="AO488"/>
      <c r="AP488"/>
    </row>
    <row r="489" spans="2:42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  <c r="AN489"/>
      <c r="AO489"/>
      <c r="AP489"/>
    </row>
    <row r="490" spans="2:42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  <c r="AN490"/>
      <c r="AO490"/>
      <c r="AP490"/>
    </row>
    <row r="491" spans="2:42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  <c r="AN491"/>
      <c r="AO491"/>
      <c r="AP491"/>
    </row>
    <row r="492" spans="2:42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  <c r="AN492"/>
      <c r="AO492"/>
      <c r="AP492"/>
    </row>
    <row r="493" spans="2:42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  <c r="AN493"/>
      <c r="AO493"/>
      <c r="AP493"/>
    </row>
    <row r="494" spans="2:42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  <c r="AN494"/>
      <c r="AO494"/>
      <c r="AP494"/>
    </row>
    <row r="495" spans="2:42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  <c r="AN495"/>
      <c r="AO495"/>
      <c r="AP495"/>
    </row>
    <row r="496" spans="2:42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  <c r="AN496"/>
      <c r="AO496"/>
      <c r="AP496"/>
    </row>
    <row r="497" spans="2:42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  <c r="AN497"/>
      <c r="AO497"/>
      <c r="AP497"/>
    </row>
    <row r="498" spans="2:42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  <c r="AN498"/>
      <c r="AO498"/>
      <c r="AP498"/>
    </row>
    <row r="499" spans="2:42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  <c r="AN499"/>
      <c r="AO499"/>
      <c r="AP499"/>
    </row>
    <row r="500" spans="2:42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  <c r="AN500"/>
      <c r="AO500"/>
      <c r="AP500"/>
    </row>
    <row r="501" spans="2:42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  <c r="AN501"/>
      <c r="AO501"/>
      <c r="AP501"/>
    </row>
    <row r="502" spans="2:42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  <c r="AN502"/>
      <c r="AO502"/>
      <c r="AP502"/>
    </row>
    <row r="503" spans="2:42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  <c r="AN503"/>
      <c r="AO503"/>
      <c r="AP503"/>
    </row>
    <row r="504" spans="2:42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  <c r="AN504"/>
      <c r="AO504"/>
      <c r="AP504"/>
    </row>
    <row r="505" spans="2:42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  <c r="AN505"/>
      <c r="AO505"/>
      <c r="AP505"/>
    </row>
    <row r="506" spans="2:42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  <c r="AN506"/>
      <c r="AO506"/>
      <c r="AP506"/>
    </row>
    <row r="507" spans="2:42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  <c r="AN507"/>
      <c r="AO507"/>
      <c r="AP507"/>
    </row>
    <row r="508" spans="2:42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  <c r="AN508"/>
      <c r="AO508"/>
      <c r="AP508"/>
    </row>
    <row r="509" spans="2:42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  <c r="AN509"/>
      <c r="AO509"/>
      <c r="AP509"/>
    </row>
    <row r="510" spans="2:42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  <c r="AN510"/>
      <c r="AO510"/>
      <c r="AP510"/>
    </row>
    <row r="511" spans="2:42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  <c r="AN511"/>
      <c r="AO511"/>
      <c r="AP511"/>
    </row>
    <row r="512" spans="2:42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  <c r="AN512"/>
      <c r="AO512"/>
      <c r="AP512"/>
    </row>
    <row r="513" spans="2:42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  <c r="AN513"/>
      <c r="AO513"/>
      <c r="AP513"/>
    </row>
    <row r="514" spans="2:42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  <c r="AN514"/>
      <c r="AO514"/>
      <c r="AP514"/>
    </row>
    <row r="515" spans="2:42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  <c r="AN515"/>
      <c r="AO515"/>
      <c r="AP515"/>
    </row>
    <row r="516" spans="2:42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  <c r="AN516"/>
      <c r="AO516"/>
      <c r="AP516"/>
    </row>
    <row r="517" spans="2:42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  <c r="AN517"/>
      <c r="AO517"/>
      <c r="AP517"/>
    </row>
    <row r="518" spans="2:42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  <c r="AN518"/>
      <c r="AO518"/>
      <c r="AP518"/>
    </row>
    <row r="519" spans="2:42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  <c r="AN519"/>
      <c r="AO519"/>
      <c r="AP519"/>
    </row>
    <row r="520" spans="2:42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  <c r="AN520"/>
      <c r="AO520"/>
      <c r="AP520"/>
    </row>
    <row r="521" spans="2:42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  <c r="AN521"/>
      <c r="AO521"/>
      <c r="AP521"/>
    </row>
    <row r="522" spans="2:42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  <c r="AN522"/>
      <c r="AO522"/>
      <c r="AP522"/>
    </row>
    <row r="523" spans="2:42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  <c r="AN523"/>
      <c r="AO523"/>
      <c r="AP523"/>
    </row>
    <row r="524" spans="2:42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  <c r="AN524"/>
      <c r="AO524"/>
      <c r="AP524"/>
    </row>
    <row r="525" spans="2:42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  <c r="AN525"/>
      <c r="AO525"/>
      <c r="AP525"/>
    </row>
    <row r="526" spans="2:42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  <c r="AN526"/>
      <c r="AO526"/>
      <c r="AP526"/>
    </row>
    <row r="527" spans="2:42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  <c r="AN527"/>
      <c r="AO527"/>
      <c r="AP527"/>
    </row>
    <row r="528" spans="2:42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  <c r="AN528"/>
      <c r="AO528"/>
      <c r="AP528"/>
    </row>
    <row r="529" spans="2:42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  <c r="AN529"/>
      <c r="AO529"/>
      <c r="AP529"/>
    </row>
    <row r="530" spans="2:42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  <c r="AN530"/>
      <c r="AO530"/>
      <c r="AP530"/>
    </row>
    <row r="531" spans="2:42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  <c r="AN531"/>
      <c r="AO531"/>
      <c r="AP531"/>
    </row>
    <row r="532" spans="2:42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  <c r="AN532"/>
      <c r="AO532"/>
      <c r="AP532"/>
    </row>
    <row r="533" spans="2:42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  <c r="AN533"/>
      <c r="AO533"/>
      <c r="AP533"/>
    </row>
    <row r="534" spans="2:42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  <c r="AN534"/>
      <c r="AO534"/>
      <c r="AP534"/>
    </row>
    <row r="535" spans="2:42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  <c r="AN535"/>
      <c r="AO535"/>
      <c r="AP535"/>
    </row>
    <row r="536" spans="2:42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  <c r="AN536"/>
      <c r="AO536"/>
      <c r="AP536"/>
    </row>
    <row r="537" spans="2:42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  <c r="AN537"/>
      <c r="AO537"/>
      <c r="AP537"/>
    </row>
    <row r="538" spans="2:42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  <c r="AN538"/>
      <c r="AO538"/>
      <c r="AP538"/>
    </row>
    <row r="539" spans="2:42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  <c r="AN539"/>
      <c r="AO539"/>
      <c r="AP539"/>
    </row>
    <row r="540" spans="2:42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  <c r="AN540"/>
      <c r="AO540"/>
      <c r="AP540"/>
    </row>
    <row r="541" spans="2:42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  <c r="AN541"/>
      <c r="AO541"/>
      <c r="AP541"/>
    </row>
    <row r="542" spans="2:42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  <c r="AN542"/>
      <c r="AO542"/>
      <c r="AP542"/>
    </row>
    <row r="543" spans="2:42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  <c r="AN543"/>
      <c r="AO543"/>
      <c r="AP543"/>
    </row>
    <row r="544" spans="2:42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  <c r="AN544"/>
      <c r="AO544"/>
      <c r="AP544"/>
    </row>
    <row r="545" spans="2:42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  <c r="AN545"/>
      <c r="AO545"/>
      <c r="AP545"/>
    </row>
    <row r="546" spans="2:42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  <c r="AN546"/>
      <c r="AO546"/>
      <c r="AP546"/>
    </row>
    <row r="547" spans="2:42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  <c r="AN547"/>
      <c r="AO547"/>
      <c r="AP547"/>
    </row>
    <row r="548" spans="2:42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  <c r="AN548"/>
      <c r="AO548"/>
      <c r="AP548"/>
    </row>
    <row r="549" spans="2:42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  <c r="AN549"/>
      <c r="AO549"/>
      <c r="AP549"/>
    </row>
    <row r="550" spans="2:42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  <c r="AN550"/>
      <c r="AO550"/>
      <c r="AP550"/>
    </row>
    <row r="551" spans="2:42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  <c r="AN551"/>
      <c r="AO551"/>
      <c r="AP551"/>
    </row>
    <row r="552" spans="2:42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  <c r="AN552"/>
      <c r="AO552"/>
      <c r="AP552"/>
    </row>
    <row r="553" spans="2:42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  <c r="AN553"/>
      <c r="AO553"/>
      <c r="AP553"/>
    </row>
    <row r="554" spans="2:42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  <c r="AN554"/>
      <c r="AO554"/>
      <c r="AP554"/>
    </row>
    <row r="555" spans="2:42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  <c r="AN555"/>
      <c r="AO555"/>
      <c r="AP555"/>
    </row>
    <row r="556" spans="2:42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  <c r="AN556"/>
      <c r="AO556"/>
      <c r="AP556"/>
    </row>
    <row r="557" spans="2:42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  <c r="AN557"/>
      <c r="AO557"/>
      <c r="AP557"/>
    </row>
    <row r="558" spans="2:42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  <c r="AN558"/>
      <c r="AO558"/>
      <c r="AP558"/>
    </row>
    <row r="559" spans="2:42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  <c r="AN559"/>
      <c r="AO559"/>
      <c r="AP559"/>
    </row>
    <row r="560" spans="2:42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  <c r="AN560"/>
      <c r="AO560"/>
      <c r="AP560"/>
    </row>
    <row r="561" spans="2:42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  <c r="AN561"/>
      <c r="AO561"/>
      <c r="AP561"/>
    </row>
    <row r="562" spans="2:42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  <c r="AN562"/>
      <c r="AO562"/>
      <c r="AP562"/>
    </row>
    <row r="563" spans="2:42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  <c r="AN563"/>
      <c r="AO563"/>
      <c r="AP563"/>
    </row>
    <row r="564" spans="2:42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  <c r="AN564"/>
      <c r="AO564"/>
      <c r="AP564"/>
    </row>
    <row r="565" spans="2:42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  <c r="AN565"/>
      <c r="AO565"/>
      <c r="AP565"/>
    </row>
    <row r="566" spans="2:42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  <c r="AN566"/>
      <c r="AO566"/>
      <c r="AP566"/>
    </row>
    <row r="567" spans="2:42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  <c r="AN567"/>
      <c r="AO567"/>
      <c r="AP567"/>
    </row>
    <row r="568" spans="2:42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  <c r="AN568"/>
      <c r="AO568"/>
      <c r="AP568"/>
    </row>
    <row r="569" spans="2:42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  <c r="AN569"/>
      <c r="AO569"/>
      <c r="AP569"/>
    </row>
    <row r="570" spans="2:42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  <c r="AN570"/>
      <c r="AO570"/>
      <c r="AP570"/>
    </row>
    <row r="571" spans="2:42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  <c r="AN571"/>
      <c r="AO571"/>
      <c r="AP571"/>
    </row>
    <row r="572" spans="2:42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  <c r="AN572"/>
      <c r="AO572"/>
      <c r="AP572"/>
    </row>
    <row r="573" spans="2:42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  <c r="AN573"/>
      <c r="AO573"/>
      <c r="AP573"/>
    </row>
    <row r="574" spans="2:42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  <c r="AN574"/>
      <c r="AO574"/>
      <c r="AP574"/>
    </row>
    <row r="575" spans="2:42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  <c r="AN575"/>
      <c r="AO575"/>
      <c r="AP575"/>
    </row>
    <row r="576" spans="2:42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  <c r="AN576"/>
      <c r="AO576"/>
      <c r="AP576"/>
    </row>
    <row r="577" spans="2:42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  <c r="AN577"/>
      <c r="AO577"/>
      <c r="AP577"/>
    </row>
    <row r="578" spans="2:42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  <c r="AN578"/>
      <c r="AO578"/>
      <c r="AP578"/>
    </row>
    <row r="579" spans="2:42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  <c r="AN579"/>
      <c r="AO579"/>
      <c r="AP579"/>
    </row>
    <row r="580" spans="2:42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  <c r="AN580"/>
      <c r="AO580"/>
      <c r="AP580"/>
    </row>
    <row r="581" spans="2:42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  <c r="AN581"/>
      <c r="AO581"/>
      <c r="AP581"/>
    </row>
    <row r="582" spans="2:42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  <c r="AN582"/>
      <c r="AO582"/>
      <c r="AP582"/>
    </row>
    <row r="583" spans="2:42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  <c r="AN583"/>
      <c r="AO583"/>
      <c r="AP583"/>
    </row>
    <row r="584" spans="2:42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  <c r="AN584"/>
      <c r="AO584"/>
      <c r="AP584"/>
    </row>
    <row r="585" spans="2:42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  <c r="AN585"/>
      <c r="AO585"/>
      <c r="AP585"/>
    </row>
    <row r="586" spans="2:42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  <c r="AN586"/>
      <c r="AO586"/>
      <c r="AP586"/>
    </row>
    <row r="587" spans="2:42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  <c r="AN587"/>
      <c r="AO587"/>
      <c r="AP587"/>
    </row>
    <row r="588" spans="2:42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  <c r="AN588"/>
      <c r="AO588"/>
      <c r="AP588"/>
    </row>
    <row r="589" spans="2:42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  <c r="AN589"/>
      <c r="AO589"/>
      <c r="AP589"/>
    </row>
    <row r="590" spans="2:42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  <c r="AN590"/>
      <c r="AO590"/>
      <c r="AP590"/>
    </row>
    <row r="591" spans="2:42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  <c r="AN591"/>
      <c r="AO591"/>
      <c r="AP591"/>
    </row>
    <row r="592" spans="2:42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  <c r="AN592"/>
      <c r="AO592"/>
      <c r="AP592"/>
    </row>
    <row r="593" spans="2:42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  <c r="AN593"/>
      <c r="AO593"/>
      <c r="AP593"/>
    </row>
    <row r="594" spans="2:42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  <c r="AN594"/>
      <c r="AO594"/>
      <c r="AP594"/>
    </row>
    <row r="595" spans="2:42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  <c r="AN595"/>
      <c r="AO595"/>
      <c r="AP595"/>
    </row>
    <row r="596" spans="2:42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  <c r="AN596"/>
      <c r="AO596"/>
      <c r="AP596"/>
    </row>
    <row r="597" spans="2:42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  <c r="AN597"/>
      <c r="AO597"/>
      <c r="AP597"/>
    </row>
    <row r="598" spans="2:42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  <c r="AN598"/>
      <c r="AO598"/>
      <c r="AP598"/>
    </row>
    <row r="599" spans="2:42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  <c r="AN599"/>
      <c r="AO599"/>
      <c r="AP599"/>
    </row>
    <row r="600" spans="2:42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  <c r="AN600"/>
      <c r="AO600"/>
      <c r="AP600"/>
    </row>
    <row r="601" spans="2:42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  <c r="AN601"/>
      <c r="AO601"/>
      <c r="AP601"/>
    </row>
    <row r="602" spans="2:42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  <c r="AN602"/>
      <c r="AO602"/>
      <c r="AP602"/>
    </row>
    <row r="603" spans="2:42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  <c r="AN603"/>
      <c r="AO603"/>
      <c r="AP603"/>
    </row>
    <row r="604" spans="2:42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  <c r="AN604"/>
      <c r="AO604"/>
      <c r="AP604"/>
    </row>
    <row r="605" spans="2:42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  <c r="AN605"/>
      <c r="AO605"/>
      <c r="AP605"/>
    </row>
    <row r="606" spans="2:42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  <c r="AN606"/>
      <c r="AO606"/>
      <c r="AP606"/>
    </row>
    <row r="607" spans="2:42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  <c r="AN607"/>
      <c r="AO607"/>
      <c r="AP607"/>
    </row>
    <row r="608" spans="2:42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  <c r="AN608"/>
      <c r="AO608"/>
      <c r="AP608"/>
    </row>
    <row r="609" spans="2:42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  <c r="AN609"/>
      <c r="AO609"/>
      <c r="AP609"/>
    </row>
    <row r="610" spans="2:42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  <c r="AN610"/>
      <c r="AO610"/>
      <c r="AP610"/>
    </row>
    <row r="611" spans="2:42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  <c r="AN611"/>
      <c r="AO611"/>
      <c r="AP611"/>
    </row>
    <row r="612" spans="2:42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  <c r="AN612"/>
      <c r="AO612"/>
      <c r="AP612"/>
    </row>
    <row r="613" spans="2:42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  <c r="AN613"/>
      <c r="AO613"/>
      <c r="AP613"/>
    </row>
    <row r="614" spans="2:42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  <c r="AN614"/>
      <c r="AO614"/>
      <c r="AP614"/>
    </row>
    <row r="615" spans="2:42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  <c r="AN615"/>
      <c r="AO615"/>
      <c r="AP615"/>
    </row>
    <row r="616" spans="2:42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  <c r="AN616"/>
      <c r="AO616"/>
      <c r="AP616"/>
    </row>
    <row r="617" spans="2:42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  <c r="AN617"/>
      <c r="AO617"/>
      <c r="AP617"/>
    </row>
    <row r="618" spans="2:42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  <c r="AN618"/>
      <c r="AO618"/>
      <c r="AP618"/>
    </row>
    <row r="619" spans="2:42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  <c r="AN619"/>
      <c r="AO619"/>
      <c r="AP619"/>
    </row>
    <row r="620" spans="2:42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  <c r="AN620"/>
      <c r="AO620"/>
      <c r="AP620"/>
    </row>
    <row r="621" spans="2:42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  <c r="AN621"/>
      <c r="AO621"/>
      <c r="AP621"/>
    </row>
    <row r="622" spans="2:42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  <c r="AN622"/>
      <c r="AO622"/>
      <c r="AP622"/>
    </row>
    <row r="623" spans="2:42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  <c r="AN623"/>
      <c r="AO623"/>
      <c r="AP623"/>
    </row>
    <row r="624" spans="2:42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  <c r="AN624"/>
      <c r="AO624"/>
      <c r="AP624"/>
    </row>
    <row r="625" spans="2:42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  <c r="AN625"/>
      <c r="AO625"/>
      <c r="AP625"/>
    </row>
    <row r="626" spans="2:42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  <c r="AN626"/>
      <c r="AO626"/>
      <c r="AP626"/>
    </row>
    <row r="627" spans="2:42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  <c r="AN627"/>
      <c r="AO627"/>
      <c r="AP627"/>
    </row>
    <row r="628" spans="2:42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  <c r="AN628"/>
      <c r="AO628"/>
      <c r="AP628"/>
    </row>
    <row r="629" spans="2:42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  <c r="AN629"/>
      <c r="AO629"/>
      <c r="AP629"/>
    </row>
    <row r="630" spans="2:42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  <c r="AN630"/>
      <c r="AO630"/>
      <c r="AP630"/>
    </row>
    <row r="631" spans="2:42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  <c r="AN631"/>
      <c r="AO631"/>
      <c r="AP631"/>
    </row>
    <row r="632" spans="2:42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  <c r="AN632"/>
      <c r="AO632"/>
      <c r="AP632"/>
    </row>
    <row r="633" spans="2:42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  <c r="AN633"/>
      <c r="AO633"/>
      <c r="AP633"/>
    </row>
    <row r="634" spans="2:42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  <c r="AN634"/>
      <c r="AO634"/>
      <c r="AP634"/>
    </row>
    <row r="635" spans="2:42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  <c r="AN635"/>
      <c r="AO635"/>
      <c r="AP635"/>
    </row>
    <row r="636" spans="2:42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  <c r="AN636"/>
      <c r="AO636"/>
      <c r="AP636"/>
    </row>
    <row r="637" spans="2:42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  <c r="AN637"/>
      <c r="AO637"/>
      <c r="AP637"/>
    </row>
    <row r="638" spans="2:42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  <c r="AN638"/>
      <c r="AO638"/>
      <c r="AP638"/>
    </row>
    <row r="639" spans="2:42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  <c r="AN639"/>
      <c r="AO639"/>
      <c r="AP639"/>
    </row>
    <row r="640" spans="2:42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  <c r="AN640"/>
      <c r="AO640"/>
      <c r="AP640"/>
    </row>
    <row r="641" spans="2:42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  <c r="AN641"/>
      <c r="AO641"/>
      <c r="AP641"/>
    </row>
    <row r="642" spans="2:42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  <c r="AN642"/>
      <c r="AO642"/>
      <c r="AP642"/>
    </row>
    <row r="643" spans="2:42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  <c r="AN643"/>
      <c r="AO643"/>
      <c r="AP643"/>
    </row>
    <row r="644" spans="2:42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  <c r="AN644"/>
      <c r="AO644"/>
      <c r="AP644"/>
    </row>
    <row r="645" spans="2:42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  <c r="AN645"/>
      <c r="AO645"/>
      <c r="AP645"/>
    </row>
    <row r="646" spans="2:42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  <c r="AN646"/>
      <c r="AO646"/>
      <c r="AP646"/>
    </row>
    <row r="647" spans="2:42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  <c r="AN647"/>
      <c r="AO647"/>
      <c r="AP647"/>
    </row>
    <row r="648" spans="2:42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  <c r="AN648"/>
      <c r="AO648"/>
      <c r="AP648"/>
    </row>
    <row r="649" spans="2:42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  <c r="AN649"/>
      <c r="AO649"/>
      <c r="AP649"/>
    </row>
    <row r="650" spans="2:42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  <c r="AN650"/>
      <c r="AO650"/>
      <c r="AP650"/>
    </row>
    <row r="651" spans="2:42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  <c r="AN651"/>
      <c r="AO651"/>
      <c r="AP651"/>
    </row>
    <row r="652" spans="2:42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  <c r="AN652"/>
      <c r="AO652"/>
      <c r="AP652"/>
    </row>
    <row r="653" spans="2:42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  <c r="AN653"/>
      <c r="AO653"/>
      <c r="AP653"/>
    </row>
    <row r="654" spans="2:42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  <c r="AN654"/>
      <c r="AO654"/>
      <c r="AP654"/>
    </row>
    <row r="655" spans="2:42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  <c r="AN655"/>
      <c r="AO655"/>
      <c r="AP655"/>
    </row>
    <row r="656" spans="2:42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  <c r="AN656"/>
      <c r="AO656"/>
      <c r="AP656"/>
    </row>
    <row r="657" spans="2:42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  <c r="AN657"/>
      <c r="AO657"/>
      <c r="AP657"/>
    </row>
    <row r="658" spans="2:42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  <c r="AN658"/>
      <c r="AO658"/>
      <c r="AP658"/>
    </row>
    <row r="659" spans="2:42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  <c r="AN659"/>
      <c r="AO659"/>
      <c r="AP659"/>
    </row>
    <row r="660" spans="2:42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  <c r="AN660"/>
      <c r="AO660"/>
      <c r="AP660"/>
    </row>
    <row r="661" spans="2:42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  <c r="AN661"/>
      <c r="AO661"/>
      <c r="AP661"/>
    </row>
    <row r="662" spans="2:42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  <c r="AN662"/>
      <c r="AO662"/>
      <c r="AP662"/>
    </row>
    <row r="663" spans="2:42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  <c r="AN663"/>
      <c r="AO663"/>
      <c r="AP663"/>
    </row>
    <row r="664" spans="2:42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  <c r="AN664"/>
      <c r="AO664"/>
      <c r="AP664"/>
    </row>
    <row r="665" spans="2:42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  <c r="AN665"/>
      <c r="AO665"/>
      <c r="AP665"/>
    </row>
    <row r="666" spans="2:42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  <c r="AN666"/>
      <c r="AO666"/>
      <c r="AP666"/>
    </row>
    <row r="667" spans="2:42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  <c r="AN667"/>
      <c r="AO667"/>
      <c r="AP667"/>
    </row>
    <row r="668" spans="2:42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  <c r="AN668"/>
      <c r="AO668"/>
      <c r="AP668"/>
    </row>
    <row r="669" spans="2:42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  <c r="AN669"/>
      <c r="AO669"/>
      <c r="AP669"/>
    </row>
    <row r="670" spans="2:42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  <c r="AN670"/>
      <c r="AO670"/>
      <c r="AP670"/>
    </row>
    <row r="671" spans="2:42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  <c r="AN671"/>
      <c r="AO671"/>
      <c r="AP671"/>
    </row>
    <row r="672" spans="2:42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  <c r="AN672"/>
      <c r="AO672"/>
      <c r="AP672"/>
    </row>
    <row r="673" spans="2:42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  <c r="AN673"/>
      <c r="AO673"/>
      <c r="AP673"/>
    </row>
    <row r="674" spans="2:42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  <c r="AN674"/>
      <c r="AO674"/>
      <c r="AP674"/>
    </row>
    <row r="675" spans="2:42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  <c r="AN675"/>
      <c r="AO675"/>
      <c r="AP675"/>
    </row>
    <row r="676" spans="2:42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  <c r="AN676"/>
      <c r="AO676"/>
      <c r="AP676"/>
    </row>
    <row r="677" spans="2:42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  <c r="AN677"/>
      <c r="AO677"/>
      <c r="AP677"/>
    </row>
    <row r="678" spans="2:42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  <c r="AN678"/>
      <c r="AO678"/>
      <c r="AP678"/>
    </row>
    <row r="679" spans="2:42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  <c r="AN679"/>
      <c r="AO679"/>
      <c r="AP679"/>
    </row>
    <row r="680" spans="2:42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  <c r="AN680"/>
      <c r="AO680"/>
      <c r="AP680"/>
    </row>
    <row r="681" spans="2:42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  <c r="AN681"/>
      <c r="AO681"/>
      <c r="AP681"/>
    </row>
    <row r="682" spans="2:42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  <c r="AN682"/>
      <c r="AO682"/>
      <c r="AP682"/>
    </row>
    <row r="683" spans="2:42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  <c r="AN683"/>
      <c r="AO683"/>
      <c r="AP683"/>
    </row>
    <row r="684" spans="2:42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  <c r="AN684"/>
      <c r="AO684"/>
      <c r="AP684"/>
    </row>
    <row r="685" spans="2:42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  <c r="AN685"/>
      <c r="AO685"/>
      <c r="AP685"/>
    </row>
    <row r="686" spans="2:42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  <c r="AN686"/>
      <c r="AO686"/>
      <c r="AP686"/>
    </row>
    <row r="687" spans="2:42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  <c r="AN687"/>
      <c r="AO687"/>
      <c r="AP687"/>
    </row>
    <row r="688" spans="2:42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  <c r="AN688"/>
      <c r="AO688"/>
      <c r="AP688"/>
    </row>
    <row r="689" spans="2:42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  <c r="AN689"/>
      <c r="AO689"/>
      <c r="AP689"/>
    </row>
    <row r="690" spans="2:42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  <c r="AN690"/>
      <c r="AO690"/>
      <c r="AP690"/>
    </row>
    <row r="691" spans="2:42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  <c r="AN691"/>
      <c r="AO691"/>
      <c r="AP691"/>
    </row>
    <row r="692" spans="2:42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  <c r="AN692"/>
      <c r="AO692"/>
      <c r="AP692"/>
    </row>
    <row r="693" spans="2:42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  <c r="AN693"/>
      <c r="AO693"/>
      <c r="AP693"/>
    </row>
    <row r="694" spans="2:42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  <c r="AN694"/>
      <c r="AO694"/>
      <c r="AP694"/>
    </row>
    <row r="695" spans="2:42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  <c r="AN695"/>
      <c r="AO695"/>
      <c r="AP695"/>
    </row>
    <row r="696" spans="2:42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  <c r="AN696"/>
      <c r="AO696"/>
      <c r="AP696"/>
    </row>
    <row r="697" spans="2:42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  <c r="AN697"/>
      <c r="AO697"/>
      <c r="AP697"/>
    </row>
    <row r="698" spans="2:42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  <c r="AN698"/>
      <c r="AO698"/>
      <c r="AP698"/>
    </row>
    <row r="699" spans="2:42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  <c r="AN699"/>
      <c r="AO699"/>
      <c r="AP699"/>
    </row>
    <row r="700" spans="2:42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  <c r="AN700"/>
      <c r="AO700"/>
      <c r="AP700"/>
    </row>
    <row r="701" spans="2:42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  <c r="AN701"/>
      <c r="AO701"/>
      <c r="AP701"/>
    </row>
    <row r="702" spans="2:42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  <c r="AN702"/>
      <c r="AO702"/>
      <c r="AP702"/>
    </row>
    <row r="703" spans="2:42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  <c r="AN703"/>
      <c r="AO703"/>
      <c r="AP703"/>
    </row>
    <row r="704" spans="2:42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  <c r="AN704"/>
      <c r="AO704"/>
      <c r="AP704"/>
    </row>
    <row r="705" spans="2:42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  <c r="AN705"/>
      <c r="AO705"/>
      <c r="AP705"/>
    </row>
    <row r="706" spans="2:42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  <c r="AN706"/>
      <c r="AO706"/>
      <c r="AP706"/>
    </row>
    <row r="707" spans="2:42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  <c r="AN707"/>
      <c r="AO707"/>
      <c r="AP707"/>
    </row>
    <row r="708" spans="2:42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  <c r="AN708"/>
      <c r="AO708"/>
      <c r="AP708"/>
    </row>
    <row r="709" spans="2:42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  <c r="AN709"/>
      <c r="AO709"/>
      <c r="AP709"/>
    </row>
    <row r="710" spans="2:42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  <c r="AN710"/>
      <c r="AO710"/>
      <c r="AP710"/>
    </row>
    <row r="711" spans="2:42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  <c r="AN711"/>
      <c r="AO711"/>
      <c r="AP711"/>
    </row>
    <row r="712" spans="2:42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  <c r="AN712"/>
      <c r="AO712"/>
      <c r="AP712"/>
    </row>
    <row r="713" spans="2:42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  <c r="AN713"/>
      <c r="AO713"/>
      <c r="AP713"/>
    </row>
    <row r="714" spans="2:42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  <c r="AN714"/>
      <c r="AO714"/>
      <c r="AP714"/>
    </row>
    <row r="715" spans="2:42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  <c r="AN715"/>
      <c r="AO715"/>
      <c r="AP715"/>
    </row>
    <row r="716" spans="2:42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  <c r="AN716"/>
      <c r="AO716"/>
      <c r="AP716"/>
    </row>
    <row r="717" spans="2:42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  <c r="AN717"/>
      <c r="AO717"/>
      <c r="AP717"/>
    </row>
    <row r="718" spans="2:42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  <c r="AN718"/>
      <c r="AO718"/>
      <c r="AP718"/>
    </row>
    <row r="719" spans="2:42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  <c r="AN719"/>
      <c r="AO719"/>
      <c r="AP719"/>
    </row>
    <row r="720" spans="2:42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  <c r="AN720"/>
      <c r="AO720"/>
      <c r="AP720"/>
    </row>
    <row r="721" spans="2:42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  <c r="AN721"/>
      <c r="AO721"/>
      <c r="AP721"/>
    </row>
    <row r="722" spans="2:42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  <c r="AN722"/>
      <c r="AO722"/>
      <c r="AP722"/>
    </row>
    <row r="723" spans="2:42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  <c r="AN723"/>
      <c r="AO723"/>
      <c r="AP723"/>
    </row>
    <row r="724" spans="2:42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  <c r="AN724"/>
      <c r="AO724"/>
      <c r="AP724"/>
    </row>
    <row r="725" spans="2:42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  <c r="AN725"/>
      <c r="AO725"/>
      <c r="AP725"/>
    </row>
    <row r="726" spans="2:42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  <c r="AN726"/>
      <c r="AO726"/>
      <c r="AP726"/>
    </row>
    <row r="727" spans="2:42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  <c r="AN727"/>
      <c r="AO727"/>
      <c r="AP727"/>
    </row>
    <row r="728" spans="2:42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  <c r="AN728"/>
      <c r="AO728"/>
      <c r="AP728"/>
    </row>
    <row r="729" spans="2:42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  <c r="AN729"/>
      <c r="AO729"/>
      <c r="AP729"/>
    </row>
    <row r="730" spans="2:42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  <c r="AN730"/>
      <c r="AO730"/>
      <c r="AP730"/>
    </row>
    <row r="731" spans="2:42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  <c r="AN731"/>
      <c r="AO731"/>
      <c r="AP731"/>
    </row>
    <row r="732" spans="2:42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  <c r="AN732"/>
      <c r="AO732"/>
      <c r="AP732"/>
    </row>
    <row r="733" spans="2:42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  <c r="AN733"/>
      <c r="AO733"/>
      <c r="AP733"/>
    </row>
    <row r="734" spans="2:42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  <c r="AN734"/>
      <c r="AO734"/>
      <c r="AP734"/>
    </row>
    <row r="735" spans="2:42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  <c r="AN735"/>
      <c r="AO735"/>
      <c r="AP735"/>
    </row>
    <row r="736" spans="2:42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  <c r="AN736"/>
      <c r="AO736"/>
      <c r="AP736"/>
    </row>
    <row r="737" spans="2:42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  <c r="AN737"/>
      <c r="AO737"/>
      <c r="AP737"/>
    </row>
    <row r="738" spans="2:42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  <c r="AN738"/>
      <c r="AO738"/>
      <c r="AP738"/>
    </row>
    <row r="739" spans="2:42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  <c r="AN739"/>
      <c r="AO739"/>
      <c r="AP739"/>
    </row>
    <row r="740" spans="2:42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  <c r="AN740"/>
      <c r="AO740"/>
      <c r="AP740"/>
    </row>
    <row r="741" spans="2:42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  <c r="AN741"/>
      <c r="AO741"/>
      <c r="AP741"/>
    </row>
    <row r="742" spans="2:42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  <c r="AN742"/>
      <c r="AO742"/>
      <c r="AP742"/>
    </row>
    <row r="743" spans="2:42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  <c r="AN743"/>
      <c r="AO743"/>
      <c r="AP743"/>
    </row>
    <row r="744" spans="2:42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  <c r="AN744"/>
      <c r="AO744"/>
      <c r="AP744"/>
    </row>
    <row r="745" spans="2:42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  <c r="AN745"/>
      <c r="AO745"/>
      <c r="AP745"/>
    </row>
    <row r="746" spans="2:42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  <c r="AN746"/>
      <c r="AO746"/>
      <c r="AP746"/>
    </row>
    <row r="747" spans="2:42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  <c r="AN747"/>
      <c r="AO747"/>
      <c r="AP747"/>
    </row>
    <row r="748" spans="2:42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  <c r="AN748"/>
      <c r="AO748"/>
      <c r="AP748"/>
    </row>
    <row r="749" spans="2:42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  <c r="AN749"/>
      <c r="AO749"/>
      <c r="AP749"/>
    </row>
    <row r="750" spans="2:42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  <c r="AN750"/>
      <c r="AO750"/>
      <c r="AP750"/>
    </row>
    <row r="751" spans="2:42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  <c r="AN751"/>
      <c r="AO751"/>
      <c r="AP751"/>
    </row>
    <row r="752" spans="2:42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  <c r="AN752"/>
      <c r="AO752"/>
      <c r="AP752"/>
    </row>
    <row r="753" spans="2:42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  <c r="AN753"/>
      <c r="AO753"/>
      <c r="AP753"/>
    </row>
    <row r="754" spans="2:42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  <c r="AN754"/>
      <c r="AO754"/>
      <c r="AP754"/>
    </row>
    <row r="755" spans="2:42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  <c r="AN755"/>
      <c r="AO755"/>
      <c r="AP755"/>
    </row>
    <row r="756" spans="2:42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  <c r="AN756"/>
      <c r="AO756"/>
      <c r="AP756"/>
    </row>
    <row r="757" spans="2:42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  <c r="AN757"/>
      <c r="AO757"/>
      <c r="AP757"/>
    </row>
    <row r="758" spans="2:42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  <c r="AN758"/>
      <c r="AO758"/>
      <c r="AP758"/>
    </row>
    <row r="759" spans="2:42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  <c r="AN759"/>
      <c r="AO759"/>
      <c r="AP759"/>
    </row>
    <row r="760" spans="2:42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  <c r="AN760"/>
      <c r="AO760"/>
      <c r="AP760"/>
    </row>
    <row r="761" spans="2:42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  <c r="AN761"/>
      <c r="AO761"/>
      <c r="AP761"/>
    </row>
    <row r="762" spans="2:42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  <c r="AN762"/>
      <c r="AO762"/>
      <c r="AP762"/>
    </row>
    <row r="763" spans="2:42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  <c r="AN763"/>
      <c r="AO763"/>
      <c r="AP763"/>
    </row>
    <row r="764" spans="2:42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  <c r="AN764"/>
      <c r="AO764"/>
      <c r="AP764"/>
    </row>
    <row r="765" spans="2:42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  <c r="AN765"/>
      <c r="AO765"/>
      <c r="AP765"/>
    </row>
    <row r="766" spans="2:42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  <c r="AN766"/>
      <c r="AO766"/>
      <c r="AP766"/>
    </row>
    <row r="767" spans="2:42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  <c r="AN767"/>
      <c r="AO767"/>
      <c r="AP767"/>
    </row>
    <row r="768" spans="2:42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  <c r="AN768"/>
      <c r="AO768"/>
      <c r="AP768"/>
    </row>
    <row r="769" spans="2:42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  <c r="AN769"/>
      <c r="AO769"/>
      <c r="AP769"/>
    </row>
    <row r="770" spans="2:42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  <c r="AN770"/>
      <c r="AO770"/>
      <c r="AP770"/>
    </row>
    <row r="771" spans="2:42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  <c r="AN771"/>
      <c r="AO771"/>
      <c r="AP771"/>
    </row>
    <row r="772" spans="2:42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  <c r="AN772"/>
      <c r="AO772"/>
      <c r="AP772"/>
    </row>
    <row r="773" spans="2:42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  <c r="AN773"/>
      <c r="AO773"/>
      <c r="AP773"/>
    </row>
    <row r="774" spans="2:42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  <c r="AN774"/>
      <c r="AO774"/>
      <c r="AP774"/>
    </row>
    <row r="775" spans="2:42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  <c r="AN775"/>
      <c r="AO775"/>
      <c r="AP775"/>
    </row>
    <row r="776" spans="2:42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  <c r="AN776"/>
      <c r="AO776"/>
      <c r="AP776"/>
    </row>
    <row r="777" spans="2:42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  <c r="AN777"/>
      <c r="AO777"/>
      <c r="AP777"/>
    </row>
    <row r="778" spans="2:42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  <c r="AN778"/>
      <c r="AO778"/>
      <c r="AP778"/>
    </row>
    <row r="779" spans="2:42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  <c r="AN779"/>
      <c r="AO779"/>
      <c r="AP779"/>
    </row>
    <row r="780" spans="2:42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  <c r="AN780"/>
      <c r="AO780"/>
      <c r="AP780"/>
    </row>
    <row r="781" spans="2:42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  <c r="AN781"/>
      <c r="AO781"/>
      <c r="AP781"/>
    </row>
    <row r="782" spans="2:42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  <c r="AN782"/>
      <c r="AO782"/>
      <c r="AP782"/>
    </row>
    <row r="783" spans="2:42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  <c r="AN783"/>
      <c r="AO783"/>
      <c r="AP783"/>
    </row>
    <row r="784" spans="2:42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  <c r="AN784"/>
      <c r="AO784"/>
      <c r="AP784"/>
    </row>
    <row r="785" spans="2:42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  <c r="AN785"/>
      <c r="AO785"/>
      <c r="AP785"/>
    </row>
    <row r="786" spans="2:42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  <c r="AN786"/>
      <c r="AO786"/>
      <c r="AP786"/>
    </row>
    <row r="787" spans="2:42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  <c r="AN787"/>
      <c r="AO787"/>
      <c r="AP787"/>
    </row>
    <row r="788" spans="2:42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  <c r="AN788"/>
      <c r="AO788"/>
      <c r="AP788"/>
    </row>
    <row r="789" spans="2:42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  <c r="AN789"/>
      <c r="AO789"/>
      <c r="AP789"/>
    </row>
    <row r="790" spans="2:42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  <c r="AN790"/>
      <c r="AO790"/>
      <c r="AP790"/>
    </row>
    <row r="791" spans="2:42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  <c r="AN791"/>
      <c r="AO791"/>
      <c r="AP791"/>
    </row>
    <row r="792" spans="2:42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  <c r="AN792"/>
      <c r="AO792"/>
      <c r="AP792"/>
    </row>
    <row r="793" spans="2:42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  <c r="AN793"/>
      <c r="AO793"/>
      <c r="AP793"/>
    </row>
    <row r="794" spans="2:42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  <c r="AN794"/>
      <c r="AO794"/>
      <c r="AP794"/>
    </row>
    <row r="795" spans="2:42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  <c r="AN795"/>
      <c r="AO795"/>
      <c r="AP795"/>
    </row>
    <row r="796" spans="2:42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  <c r="AN796"/>
      <c r="AO796"/>
      <c r="AP796"/>
    </row>
    <row r="797" spans="2:42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  <c r="AN797"/>
      <c r="AO797"/>
      <c r="AP797"/>
    </row>
    <row r="798" spans="2:42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  <c r="AN798"/>
      <c r="AO798"/>
      <c r="AP798"/>
    </row>
    <row r="799" spans="2:42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  <c r="AN799"/>
      <c r="AO799"/>
      <c r="AP799"/>
    </row>
    <row r="800" spans="2:42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  <c r="AN832"/>
      <c r="AO832"/>
      <c r="AP832"/>
    </row>
    <row r="833" spans="2:42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  <c r="AN833"/>
      <c r="AO833"/>
      <c r="AP833"/>
    </row>
    <row r="834" spans="2:42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  <c r="AN834"/>
      <c r="AO834"/>
      <c r="AP834"/>
    </row>
    <row r="835" spans="2:42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  <c r="AN835"/>
      <c r="AO835"/>
      <c r="AP835"/>
    </row>
    <row r="836" spans="2:42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  <c r="AN836"/>
      <c r="AO836"/>
      <c r="AP836"/>
    </row>
    <row r="837" spans="2:42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  <c r="AN837"/>
      <c r="AO837"/>
      <c r="AP837"/>
    </row>
    <row r="838" spans="2:42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  <c r="AN838"/>
      <c r="AO838"/>
      <c r="AP838"/>
    </row>
    <row r="839" spans="2:42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  <c r="AN839"/>
      <c r="AO839"/>
      <c r="AP839"/>
    </row>
    <row r="840" spans="2:42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  <c r="AN840"/>
      <c r="AO840"/>
      <c r="AP840"/>
    </row>
    <row r="841" spans="2:42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  <c r="AN841"/>
      <c r="AO841"/>
      <c r="AP841"/>
    </row>
    <row r="842" spans="2:42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  <c r="AN842"/>
      <c r="AO842"/>
      <c r="AP842"/>
    </row>
    <row r="843" spans="2:42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  <c r="AN843"/>
      <c r="AO843"/>
      <c r="AP843"/>
    </row>
    <row r="844" spans="2:42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  <c r="AN844"/>
      <c r="AO844"/>
      <c r="AP844"/>
    </row>
    <row r="845" spans="2:42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  <c r="AN845"/>
      <c r="AO845"/>
      <c r="AP845"/>
    </row>
    <row r="846" spans="2:42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  <c r="AN846"/>
      <c r="AO846"/>
      <c r="AP846"/>
    </row>
    <row r="847" spans="2:42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  <c r="AN847"/>
      <c r="AO847"/>
      <c r="AP847"/>
    </row>
    <row r="848" spans="2:42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  <c r="AN848"/>
      <c r="AO848"/>
      <c r="AP848"/>
    </row>
    <row r="849" spans="2:42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  <c r="AN849"/>
      <c r="AO849"/>
      <c r="AP849"/>
    </row>
    <row r="850" spans="2:42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  <c r="AN850"/>
      <c r="AO850"/>
      <c r="AP850"/>
    </row>
    <row r="851" spans="2:42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  <c r="AN851"/>
      <c r="AO851"/>
      <c r="AP851"/>
    </row>
    <row r="852" spans="2:42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  <c r="AN852"/>
      <c r="AO852"/>
      <c r="AP852"/>
    </row>
    <row r="853" spans="2:42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  <c r="AN853"/>
      <c r="AO853"/>
      <c r="AP853"/>
    </row>
    <row r="854" spans="2:42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  <c r="AN854"/>
      <c r="AO854"/>
      <c r="AP854"/>
    </row>
    <row r="855" spans="2:42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  <c r="AN855"/>
      <c r="AO855"/>
      <c r="AP855"/>
    </row>
    <row r="856" spans="2:42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  <c r="AN856"/>
      <c r="AO856"/>
      <c r="AP856"/>
    </row>
    <row r="857" spans="2:42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  <c r="AN857"/>
      <c r="AO857"/>
      <c r="AP857"/>
    </row>
    <row r="858" spans="2:42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  <c r="AN858"/>
      <c r="AO858"/>
      <c r="AP858"/>
    </row>
    <row r="859" spans="2:42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  <c r="AN859"/>
      <c r="AO859"/>
      <c r="AP859"/>
    </row>
    <row r="860" spans="2:42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  <c r="AN860"/>
      <c r="AO860"/>
      <c r="AP860"/>
    </row>
    <row r="861" spans="2:42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  <c r="AN861"/>
      <c r="AO861"/>
      <c r="AP861"/>
    </row>
    <row r="862" spans="2:42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  <c r="AN862"/>
      <c r="AO862"/>
      <c r="AP862"/>
    </row>
    <row r="863" spans="2:42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  <c r="AN863"/>
      <c r="AO863"/>
      <c r="AP863"/>
    </row>
    <row r="864" spans="2:42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  <c r="AN864"/>
      <c r="AO864"/>
      <c r="AP864"/>
    </row>
    <row r="865" spans="2:42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  <c r="AN865"/>
      <c r="AO865"/>
      <c r="AP865"/>
    </row>
    <row r="866" spans="2:42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  <c r="AN866"/>
      <c r="AO866"/>
      <c r="AP866"/>
    </row>
    <row r="867" spans="2:42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  <c r="AN867"/>
      <c r="AO867"/>
      <c r="AP867"/>
    </row>
    <row r="868" spans="2:42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  <c r="AN868"/>
      <c r="AO868"/>
      <c r="AP868"/>
    </row>
    <row r="869" spans="2:42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  <c r="AN869"/>
      <c r="AO869"/>
      <c r="AP869"/>
    </row>
    <row r="870" spans="2:42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  <c r="AN870"/>
      <c r="AO870"/>
      <c r="AP870"/>
    </row>
    <row r="871" spans="2:42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  <c r="AN871"/>
      <c r="AO871"/>
      <c r="AP871"/>
    </row>
    <row r="872" spans="2:42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  <c r="AN872"/>
      <c r="AO872"/>
      <c r="AP872"/>
    </row>
    <row r="873" spans="2:42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  <c r="AN873"/>
      <c r="AO873"/>
      <c r="AP873"/>
    </row>
    <row r="874" spans="2:42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  <c r="AN874"/>
      <c r="AO874"/>
      <c r="AP874"/>
    </row>
    <row r="875" spans="2:42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  <c r="AN875"/>
      <c r="AO875"/>
      <c r="AP875"/>
    </row>
    <row r="876" spans="2:42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  <c r="AN876"/>
      <c r="AO876"/>
      <c r="AP876"/>
    </row>
    <row r="877" spans="2:42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  <c r="AN877"/>
      <c r="AO877"/>
      <c r="AP877"/>
    </row>
    <row r="878" spans="2:42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  <c r="AN878"/>
      <c r="AO878"/>
      <c r="AP878"/>
    </row>
    <row r="879" spans="2:42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  <c r="AN879"/>
      <c r="AO879"/>
      <c r="AP879"/>
    </row>
    <row r="880" spans="2:42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  <c r="AN880"/>
      <c r="AO880"/>
      <c r="AP880"/>
    </row>
    <row r="881" spans="2:42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  <c r="AN881"/>
      <c r="AO881"/>
      <c r="AP881"/>
    </row>
    <row r="882" spans="2:42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  <c r="AN882"/>
      <c r="AO882"/>
      <c r="AP882"/>
    </row>
    <row r="883" spans="2:42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  <c r="AN883"/>
      <c r="AO883"/>
      <c r="AP883"/>
    </row>
    <row r="884" spans="2:42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  <c r="AN884"/>
      <c r="AO884"/>
      <c r="AP884"/>
    </row>
    <row r="885" spans="2:42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  <c r="AN885"/>
      <c r="AO885"/>
      <c r="AP885"/>
    </row>
    <row r="886" spans="2:42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  <c r="AN886"/>
      <c r="AO886"/>
      <c r="AP886"/>
    </row>
    <row r="887" spans="2:42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  <c r="AN887"/>
      <c r="AO887"/>
      <c r="AP887"/>
    </row>
    <row r="888" spans="2:42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  <c r="AN888"/>
      <c r="AO888"/>
      <c r="AP888"/>
    </row>
    <row r="889" spans="2:42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  <c r="AN889"/>
      <c r="AO889"/>
      <c r="AP889"/>
    </row>
    <row r="890" spans="2:42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  <c r="AN890"/>
      <c r="AO890"/>
      <c r="AP890"/>
    </row>
    <row r="891" spans="2:42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  <c r="AN891"/>
      <c r="AO891"/>
      <c r="AP891"/>
    </row>
    <row r="892" spans="2:42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  <c r="AN892"/>
      <c r="AO892"/>
      <c r="AP892"/>
    </row>
    <row r="893" spans="2:42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  <c r="AN893"/>
      <c r="AO893"/>
      <c r="AP893"/>
    </row>
    <row r="894" spans="2:42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  <c r="AN894"/>
      <c r="AO894"/>
      <c r="AP894"/>
    </row>
    <row r="895" spans="2:42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  <c r="AN895"/>
      <c r="AO895"/>
      <c r="AP895"/>
    </row>
    <row r="896" spans="2:42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  <c r="AN896"/>
      <c r="AO896"/>
      <c r="AP896"/>
    </row>
    <row r="897" spans="2:42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  <c r="AN897"/>
      <c r="AO897"/>
      <c r="AP897"/>
    </row>
    <row r="898" spans="2:42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  <c r="AN898"/>
      <c r="AO898"/>
      <c r="AP898"/>
    </row>
    <row r="899" spans="2:42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  <c r="AN899"/>
      <c r="AO899"/>
      <c r="AP899"/>
    </row>
    <row r="900" spans="2:42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  <c r="AN900"/>
      <c r="AO900"/>
      <c r="AP900"/>
    </row>
    <row r="901" spans="2:42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  <c r="AN901"/>
      <c r="AO901"/>
      <c r="AP901"/>
    </row>
    <row r="902" spans="2:42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  <c r="AN902"/>
      <c r="AO902"/>
      <c r="AP902"/>
    </row>
    <row r="903" spans="2:42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  <c r="AN903"/>
      <c r="AO903"/>
      <c r="AP903"/>
    </row>
    <row r="904" spans="2:42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  <c r="AN904"/>
      <c r="AO904"/>
      <c r="AP904"/>
    </row>
    <row r="905" spans="2:42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  <c r="AN905"/>
      <c r="AO905"/>
      <c r="AP905"/>
    </row>
    <row r="906" spans="2:42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  <c r="AN906"/>
      <c r="AO906"/>
      <c r="AP906"/>
    </row>
    <row r="907" spans="2:42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  <c r="AN907"/>
      <c r="AO907"/>
      <c r="AP907"/>
    </row>
    <row r="908" spans="2:42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  <c r="AN908"/>
      <c r="AO908"/>
      <c r="AP908"/>
    </row>
    <row r="909" spans="2:42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  <c r="AN909"/>
      <c r="AO909"/>
      <c r="AP909"/>
    </row>
    <row r="910" spans="2:42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  <c r="AN910"/>
      <c r="AO910"/>
      <c r="AP910"/>
    </row>
    <row r="911" spans="2:42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  <c r="AN911"/>
      <c r="AO911"/>
      <c r="AP911"/>
    </row>
    <row r="912" spans="2:42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  <c r="AN912"/>
      <c r="AO912"/>
      <c r="AP912"/>
    </row>
    <row r="913" spans="2:42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  <c r="AN913"/>
      <c r="AO913"/>
      <c r="AP913"/>
    </row>
    <row r="914" spans="2:42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  <c r="AN914"/>
      <c r="AO914"/>
      <c r="AP914"/>
    </row>
    <row r="915" spans="2:42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  <c r="AN915"/>
      <c r="AO915"/>
      <c r="AP915"/>
    </row>
    <row r="916" spans="2:42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  <c r="AN916"/>
      <c r="AO916"/>
      <c r="AP916"/>
    </row>
    <row r="917" spans="2:42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  <c r="AN917"/>
      <c r="AO917"/>
      <c r="AP917"/>
    </row>
    <row r="918" spans="2:42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  <c r="AN918"/>
      <c r="AO918"/>
      <c r="AP918"/>
    </row>
    <row r="919" spans="2:42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  <c r="AN919"/>
      <c r="AO919"/>
      <c r="AP919"/>
    </row>
    <row r="920" spans="2:42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  <c r="AN920"/>
      <c r="AO920"/>
      <c r="AP920"/>
    </row>
    <row r="921" spans="2:42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  <c r="AN921"/>
      <c r="AO921"/>
      <c r="AP921"/>
    </row>
    <row r="922" spans="2:42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  <c r="AN922"/>
      <c r="AO922"/>
      <c r="AP922"/>
    </row>
    <row r="923" spans="2:42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  <c r="AN923"/>
      <c r="AO923"/>
      <c r="AP923"/>
    </row>
    <row r="924" spans="2:42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  <c r="AN924"/>
      <c r="AO924"/>
      <c r="AP924"/>
    </row>
    <row r="925" spans="2:42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  <c r="AN925"/>
      <c r="AO925"/>
      <c r="AP925"/>
    </row>
    <row r="926" spans="2:42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  <c r="AN926"/>
      <c r="AO926"/>
      <c r="AP926"/>
    </row>
    <row r="927" spans="2:42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  <c r="AN927"/>
      <c r="AO927"/>
      <c r="AP927"/>
    </row>
    <row r="928" spans="2:42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  <c r="AN928"/>
      <c r="AO928"/>
      <c r="AP928"/>
    </row>
    <row r="929" spans="2:42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  <c r="AN929"/>
      <c r="AO929"/>
      <c r="AP929"/>
    </row>
    <row r="930" spans="2:42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  <c r="AN930"/>
      <c r="AO930"/>
      <c r="AP930"/>
    </row>
    <row r="931" spans="2:42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  <c r="AN931"/>
      <c r="AO931"/>
      <c r="AP931"/>
    </row>
    <row r="932" spans="2:42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  <c r="AN932"/>
      <c r="AO932"/>
      <c r="AP932"/>
    </row>
    <row r="933" spans="2:42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  <c r="AN933"/>
      <c r="AO933"/>
      <c r="AP933"/>
    </row>
    <row r="934" spans="2:42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  <c r="AN934"/>
      <c r="AO934"/>
      <c r="AP934"/>
    </row>
    <row r="935" spans="2:42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  <c r="AN935"/>
      <c r="AO935"/>
      <c r="AP935"/>
    </row>
    <row r="936" spans="2:42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  <c r="AN936"/>
      <c r="AO936"/>
      <c r="AP936"/>
    </row>
    <row r="937" spans="2:42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  <c r="AN937"/>
      <c r="AO937"/>
      <c r="AP937"/>
    </row>
    <row r="938" spans="2:42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  <c r="AN938"/>
      <c r="AO938"/>
      <c r="AP938"/>
    </row>
    <row r="939" spans="2:42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  <c r="AN939"/>
      <c r="AO939"/>
      <c r="AP939"/>
    </row>
    <row r="940" spans="2:42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  <c r="AN940"/>
      <c r="AO940"/>
      <c r="AP940"/>
    </row>
    <row r="941" spans="2:42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  <c r="AN941"/>
      <c r="AO941"/>
      <c r="AP941"/>
    </row>
    <row r="942" spans="2:42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  <c r="AN942"/>
      <c r="AO942"/>
      <c r="AP942"/>
    </row>
    <row r="943" spans="2:42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  <c r="AN943"/>
      <c r="AO943"/>
      <c r="AP943"/>
    </row>
    <row r="944" spans="2:42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  <c r="AN944"/>
      <c r="AO944"/>
      <c r="AP944"/>
    </row>
    <row r="945" spans="2:42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  <c r="AN945"/>
      <c r="AO945"/>
      <c r="AP945"/>
    </row>
    <row r="946" spans="2:42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  <c r="AN946"/>
      <c r="AO946"/>
      <c r="AP946"/>
    </row>
    <row r="947" spans="2:42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  <c r="AN947"/>
      <c r="AO947"/>
      <c r="AP947"/>
    </row>
    <row r="948" spans="2:42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  <c r="AN948"/>
      <c r="AO948"/>
      <c r="AP948"/>
    </row>
    <row r="949" spans="2:42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  <c r="AN949"/>
      <c r="AO949"/>
      <c r="AP949"/>
    </row>
    <row r="950" spans="2:42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  <c r="AN950"/>
      <c r="AO950"/>
      <c r="AP950"/>
    </row>
    <row r="951" spans="2:42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  <c r="AN951"/>
      <c r="AO951"/>
      <c r="AP951"/>
    </row>
    <row r="952" spans="2:42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  <c r="AN952"/>
      <c r="AO952"/>
      <c r="AP952"/>
    </row>
    <row r="953" spans="2:42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  <c r="AN953"/>
      <c r="AO953"/>
      <c r="AP953"/>
    </row>
    <row r="954" spans="2:42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  <c r="AN954"/>
      <c r="AO954"/>
      <c r="AP954"/>
    </row>
    <row r="955" spans="2:42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  <c r="AN955"/>
      <c r="AO955"/>
      <c r="AP955"/>
    </row>
    <row r="956" spans="2:42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  <c r="AN956"/>
      <c r="AO956"/>
      <c r="AP956"/>
    </row>
    <row r="957" spans="2:42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  <c r="AN957"/>
      <c r="AO957"/>
      <c r="AP957"/>
    </row>
    <row r="958" spans="2:42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  <c r="AN958"/>
      <c r="AO958"/>
      <c r="AP958"/>
    </row>
    <row r="959" spans="2:42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  <c r="AN959"/>
      <c r="AO959"/>
      <c r="AP959"/>
    </row>
    <row r="960" spans="2:42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  <c r="AN960"/>
      <c r="AO960"/>
      <c r="AP960"/>
    </row>
    <row r="961" spans="2:42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  <c r="AN961"/>
      <c r="AO961"/>
      <c r="AP961"/>
    </row>
    <row r="962" spans="2:42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  <c r="AN962"/>
      <c r="AO962"/>
      <c r="AP962"/>
    </row>
    <row r="963" spans="2:42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  <c r="AN963"/>
      <c r="AO963"/>
      <c r="AP963"/>
    </row>
    <row r="964" spans="2:42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  <c r="AN964"/>
      <c r="AO964"/>
      <c r="AP964"/>
    </row>
    <row r="965" spans="2:42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  <c r="AN965"/>
      <c r="AO965"/>
      <c r="AP965"/>
    </row>
    <row r="966" spans="2:42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  <c r="AN966"/>
      <c r="AO966"/>
      <c r="AP966"/>
    </row>
    <row r="967" spans="2:42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  <c r="AN967"/>
      <c r="AO967"/>
      <c r="AP967"/>
    </row>
    <row r="968" spans="2:42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  <c r="AN968"/>
      <c r="AO968"/>
      <c r="AP968"/>
    </row>
    <row r="969" spans="2:42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  <c r="AN969"/>
      <c r="AO969"/>
      <c r="AP969"/>
    </row>
    <row r="970" spans="2:42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  <c r="AN970"/>
      <c r="AO970"/>
      <c r="AP970"/>
    </row>
    <row r="971" spans="2:42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  <c r="AN971"/>
      <c r="AO971"/>
      <c r="AP971"/>
    </row>
    <row r="972" spans="2:42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  <c r="AN972"/>
      <c r="AO972"/>
      <c r="AP972"/>
    </row>
    <row r="973" spans="2:42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  <c r="AN973"/>
      <c r="AO973"/>
      <c r="AP973"/>
    </row>
    <row r="974" spans="2:42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  <c r="AN974"/>
      <c r="AO974"/>
      <c r="AP974"/>
    </row>
    <row r="975" spans="2:42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  <c r="AN975"/>
      <c r="AO975"/>
      <c r="AP975"/>
    </row>
    <row r="976" spans="2:42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  <c r="AN976"/>
      <c r="AO976"/>
      <c r="AP976"/>
    </row>
    <row r="977" spans="2:42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  <c r="AN977"/>
      <c r="AO977"/>
      <c r="AP977"/>
    </row>
    <row r="978" spans="2:42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  <c r="AN978"/>
      <c r="AO978"/>
      <c r="AP978"/>
    </row>
    <row r="979" spans="2:42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  <c r="AN979"/>
      <c r="AO979"/>
      <c r="AP979"/>
    </row>
    <row r="980" spans="2:42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  <c r="AN980"/>
      <c r="AO980"/>
      <c r="AP980"/>
    </row>
    <row r="981" spans="2:42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  <c r="AN981"/>
      <c r="AO981"/>
      <c r="AP981"/>
    </row>
    <row r="982" spans="2:42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  <c r="AN982"/>
      <c r="AO982"/>
      <c r="AP982"/>
    </row>
    <row r="983" spans="2:42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  <c r="AN983"/>
      <c r="AO983"/>
      <c r="AP983"/>
    </row>
    <row r="984" spans="2:42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  <c r="AN984"/>
      <c r="AO984"/>
      <c r="AP984"/>
    </row>
    <row r="985" spans="2:42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  <c r="AN985"/>
      <c r="AO985"/>
      <c r="AP985"/>
    </row>
    <row r="986" spans="2:42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  <c r="AN986"/>
      <c r="AO986"/>
      <c r="AP986"/>
    </row>
    <row r="987" spans="2:42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  <c r="AN987"/>
      <c r="AO987"/>
      <c r="AP987"/>
    </row>
    <row r="988" spans="2:42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  <c r="AN988"/>
      <c r="AO988"/>
      <c r="AP988"/>
    </row>
    <row r="989" spans="2:42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  <c r="AN989"/>
      <c r="AO989"/>
      <c r="AP989"/>
    </row>
    <row r="990" spans="2:42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  <c r="AN990"/>
      <c r="AO990"/>
      <c r="AP990"/>
    </row>
    <row r="991" spans="2:42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  <c r="AN991"/>
      <c r="AO991"/>
      <c r="AP991"/>
    </row>
    <row r="992" spans="2:42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  <c r="AN992"/>
      <c r="AO992"/>
      <c r="AP992"/>
    </row>
    <row r="993" spans="2:42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  <c r="AN993"/>
      <c r="AO993"/>
      <c r="AP993"/>
    </row>
    <row r="994" spans="2:42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  <c r="AN994"/>
      <c r="AO994"/>
      <c r="AP994"/>
    </row>
    <row r="995" spans="2:42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  <c r="AN995"/>
      <c r="AO995"/>
      <c r="AP995"/>
    </row>
    <row r="996" spans="2:42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  <c r="AN996"/>
      <c r="AO996"/>
      <c r="AP996"/>
    </row>
    <row r="997" spans="2:42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  <c r="AN997"/>
      <c r="AO997"/>
      <c r="AP997"/>
    </row>
    <row r="998" spans="2:42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  <c r="AN998"/>
      <c r="AO998"/>
      <c r="AP998"/>
    </row>
    <row r="999" spans="2:42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  <c r="AN999"/>
      <c r="AO999"/>
      <c r="AP999"/>
    </row>
    <row r="1000" spans="2:42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  <c r="AN1000"/>
      <c r="AO1000"/>
      <c r="AP1000"/>
    </row>
    <row r="1001" spans="2:42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  <c r="AN1001"/>
      <c r="AO1001"/>
      <c r="AP1001"/>
    </row>
    <row r="1002" spans="2:42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  <c r="AN1002"/>
      <c r="AO1002"/>
      <c r="AP1002"/>
    </row>
    <row r="1003" spans="2:42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  <c r="AN1003"/>
      <c r="AO1003"/>
      <c r="AP1003"/>
    </row>
    <row r="1004" spans="2:42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  <c r="AN1004"/>
      <c r="AO1004"/>
      <c r="AP1004"/>
    </row>
    <row r="1005" spans="2:42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  <c r="AN1005"/>
      <c r="AO1005"/>
      <c r="AP1005"/>
    </row>
    <row r="1006" spans="2:42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  <c r="AN1006"/>
      <c r="AO1006"/>
      <c r="AP1006"/>
    </row>
    <row r="1007" spans="2:42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  <c r="AN1007"/>
      <c r="AO1007"/>
      <c r="AP1007"/>
    </row>
    <row r="1008" spans="2:42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  <c r="AN1008"/>
      <c r="AO1008"/>
      <c r="AP1008"/>
    </row>
    <row r="1009" spans="2:42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  <c r="AN1009"/>
      <c r="AO1009"/>
      <c r="AP1009"/>
    </row>
    <row r="1010" spans="2:42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  <c r="AN1010"/>
      <c r="AO1010"/>
      <c r="AP1010"/>
    </row>
    <row r="1011" spans="2:42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  <c r="AN1011"/>
      <c r="AO1011"/>
      <c r="AP1011"/>
    </row>
    <row r="1012" spans="2:42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  <c r="AN1012"/>
      <c r="AO1012"/>
      <c r="AP1012"/>
    </row>
    <row r="1013" spans="2:42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  <c r="AN1013"/>
      <c r="AO1013"/>
      <c r="AP1013"/>
    </row>
    <row r="1014" spans="2:42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  <c r="AN1014"/>
      <c r="AO1014"/>
      <c r="AP1014"/>
    </row>
    <row r="1015" spans="2:42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  <c r="AN1015"/>
      <c r="AO1015"/>
      <c r="AP1015"/>
    </row>
    <row r="1016" spans="2:42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  <c r="AN1016"/>
      <c r="AO1016"/>
      <c r="AP1016"/>
    </row>
    <row r="1017" spans="2:42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  <c r="AN1017"/>
      <c r="AO1017"/>
      <c r="AP1017"/>
    </row>
    <row r="1018" spans="2:42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  <c r="AN1018"/>
      <c r="AO1018"/>
      <c r="AP1018"/>
    </row>
    <row r="1019" spans="2:42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  <c r="AN1019"/>
      <c r="AO1019"/>
      <c r="AP1019"/>
    </row>
    <row r="1020" spans="2:42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  <c r="AN1020"/>
      <c r="AO1020"/>
      <c r="AP1020"/>
    </row>
    <row r="1021" spans="2:42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  <c r="AN1021"/>
      <c r="AO1021"/>
      <c r="AP1021"/>
    </row>
    <row r="1022" spans="2:42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  <c r="AN1022"/>
      <c r="AO1022"/>
      <c r="AP1022"/>
    </row>
    <row r="1023" spans="2:42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  <c r="AN1023"/>
      <c r="AO1023"/>
      <c r="AP1023"/>
    </row>
    <row r="1024" spans="2:42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  <c r="AN1024"/>
      <c r="AO1024"/>
      <c r="AP1024"/>
    </row>
    <row r="1025" spans="2:42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  <c r="AN1025"/>
      <c r="AO1025"/>
      <c r="AP1025"/>
    </row>
    <row r="1026" spans="2:42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  <c r="AN1026"/>
      <c r="AO1026"/>
      <c r="AP1026"/>
    </row>
    <row r="1027" spans="2:42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  <c r="AN1027"/>
      <c r="AO1027"/>
      <c r="AP1027"/>
    </row>
    <row r="1028" spans="2:42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  <c r="AN1028"/>
      <c r="AO1028"/>
      <c r="AP1028"/>
    </row>
    <row r="1029" spans="2:42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  <c r="AN1029"/>
      <c r="AO1029"/>
      <c r="AP1029"/>
    </row>
    <row r="1030" spans="2:42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  <c r="AN1030"/>
      <c r="AO1030"/>
      <c r="AP1030"/>
    </row>
    <row r="1031" spans="2:42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  <c r="AN1031"/>
      <c r="AO1031"/>
      <c r="AP1031"/>
    </row>
    <row r="1032" spans="2:42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  <c r="AN1032"/>
      <c r="AO1032"/>
      <c r="AP1032"/>
    </row>
    <row r="1033" spans="2:42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  <c r="AN1033"/>
      <c r="AO1033"/>
      <c r="AP1033"/>
    </row>
    <row r="1034" spans="2:42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  <c r="AN1034"/>
      <c r="AO1034"/>
      <c r="AP1034"/>
    </row>
    <row r="1035" spans="2:42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  <c r="AN1035"/>
      <c r="AO1035"/>
      <c r="AP1035"/>
    </row>
    <row r="1036" spans="2:42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  <c r="AN1036"/>
      <c r="AO1036"/>
      <c r="AP1036"/>
    </row>
    <row r="1037" spans="2:42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  <c r="AN1037"/>
      <c r="AO1037"/>
      <c r="AP1037"/>
    </row>
    <row r="1038" spans="2:42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  <c r="AN1038"/>
      <c r="AO1038"/>
      <c r="AP1038"/>
    </row>
    <row r="1039" spans="2:42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  <c r="AN1039"/>
      <c r="AO1039"/>
      <c r="AP1039"/>
    </row>
    <row r="1040" spans="2:42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  <c r="AN1040"/>
      <c r="AO1040"/>
      <c r="AP1040"/>
    </row>
    <row r="1041" spans="2:42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  <c r="AN1041"/>
      <c r="AO1041"/>
      <c r="AP1041"/>
    </row>
    <row r="1042" spans="2:42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  <c r="AN1042"/>
      <c r="AO1042"/>
      <c r="AP1042"/>
    </row>
    <row r="1043" spans="2:42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  <c r="AN1043"/>
      <c r="AO1043"/>
      <c r="AP1043"/>
    </row>
    <row r="1044" spans="2:42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  <c r="AN1044"/>
      <c r="AO1044"/>
      <c r="AP1044"/>
    </row>
    <row r="1045" spans="2:42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  <c r="AN1045"/>
      <c r="AO1045"/>
      <c r="AP1045"/>
    </row>
    <row r="1046" spans="2:42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  <c r="AN1046"/>
      <c r="AO1046"/>
      <c r="AP1046"/>
    </row>
    <row r="1047" spans="2:42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  <c r="AN1047"/>
      <c r="AO1047"/>
      <c r="AP1047"/>
    </row>
    <row r="1048" spans="2:42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  <c r="AN1048"/>
      <c r="AO1048"/>
      <c r="AP1048"/>
    </row>
    <row r="1049" spans="2:42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  <c r="AN1049"/>
      <c r="AO1049"/>
      <c r="AP1049"/>
    </row>
    <row r="1050" spans="2:42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  <c r="AN1050"/>
      <c r="AO1050"/>
      <c r="AP1050"/>
    </row>
    <row r="1051" spans="2:42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  <c r="AN1051"/>
      <c r="AO1051"/>
      <c r="AP1051"/>
    </row>
    <row r="1052" spans="2:42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  <c r="AN1052"/>
      <c r="AO1052"/>
      <c r="AP1052"/>
    </row>
    <row r="1053" spans="2:42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  <c r="AN1053"/>
      <c r="AO1053"/>
      <c r="AP1053"/>
    </row>
    <row r="1054" spans="2:42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  <c r="AN1054"/>
      <c r="AO1054"/>
      <c r="AP1054"/>
    </row>
    <row r="1055" spans="2:42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  <c r="AN1055"/>
      <c r="AO1055"/>
      <c r="AP1055"/>
    </row>
    <row r="1056" spans="2:42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  <c r="AN1056"/>
      <c r="AO1056"/>
      <c r="AP1056"/>
    </row>
    <row r="1057" spans="2:42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  <c r="AN1057"/>
      <c r="AO1057"/>
      <c r="AP1057"/>
    </row>
    <row r="1058" spans="2:42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  <c r="AN1058"/>
      <c r="AO1058"/>
      <c r="AP1058"/>
    </row>
    <row r="1059" spans="2:42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  <c r="AN1059"/>
      <c r="AO1059"/>
      <c r="AP1059"/>
    </row>
    <row r="1060" spans="2:42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  <c r="AN1060"/>
      <c r="AO1060"/>
      <c r="AP1060"/>
    </row>
    <row r="1061" spans="2:42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  <c r="AN1061"/>
      <c r="AO1061"/>
      <c r="AP1061"/>
    </row>
    <row r="1062" spans="2:42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  <c r="AN1062"/>
      <c r="AO1062"/>
      <c r="AP1062"/>
    </row>
    <row r="1063" spans="2:42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  <c r="AN1063"/>
      <c r="AO1063"/>
      <c r="AP1063"/>
    </row>
    <row r="1064" spans="2:42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  <c r="AN1064"/>
      <c r="AO1064"/>
      <c r="AP1064"/>
    </row>
    <row r="1065" spans="2:42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  <c r="AN1065"/>
      <c r="AO1065"/>
      <c r="AP1065"/>
    </row>
    <row r="1066" spans="2:42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  <c r="AN1066"/>
      <c r="AO1066"/>
      <c r="AP1066"/>
    </row>
    <row r="1067" spans="2:42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  <c r="AN1067"/>
      <c r="AO1067"/>
      <c r="AP1067"/>
    </row>
    <row r="1068" spans="2:42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  <c r="AN1068"/>
      <c r="AO1068"/>
      <c r="AP1068"/>
    </row>
    <row r="1069" spans="2:42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  <c r="AN1069"/>
      <c r="AO1069"/>
      <c r="AP1069"/>
    </row>
    <row r="1070" spans="2:42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  <c r="AN1070"/>
      <c r="AO1070"/>
      <c r="AP1070"/>
    </row>
    <row r="1071" spans="2:42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  <c r="AN1071"/>
      <c r="AO1071"/>
      <c r="AP1071"/>
    </row>
    <row r="1072" spans="2:42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  <c r="AN1072"/>
      <c r="AO1072"/>
      <c r="AP1072"/>
    </row>
    <row r="1073" spans="2:42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  <c r="AN1073"/>
      <c r="AO1073"/>
      <c r="AP1073"/>
    </row>
    <row r="1074" spans="2:42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  <c r="AN1074"/>
      <c r="AO1074"/>
      <c r="AP1074"/>
    </row>
    <row r="1075" spans="2:42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  <c r="AN1075"/>
      <c r="AO1075"/>
      <c r="AP1075"/>
    </row>
    <row r="1076" spans="2:42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  <c r="AN1076"/>
      <c r="AO1076"/>
      <c r="AP1076"/>
    </row>
    <row r="1077" spans="2:42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  <c r="AN1077"/>
      <c r="AO1077"/>
      <c r="AP1077"/>
    </row>
    <row r="1078" spans="2:42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  <c r="AN1078"/>
      <c r="AO1078"/>
      <c r="AP1078"/>
    </row>
    <row r="1079" spans="2:42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  <c r="AN1079"/>
      <c r="AO1079"/>
      <c r="AP1079"/>
    </row>
    <row r="1080" spans="2:42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  <c r="AN1080"/>
      <c r="AO1080"/>
      <c r="AP1080"/>
    </row>
    <row r="1081" spans="2:42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  <c r="AN1081"/>
      <c r="AO1081"/>
      <c r="AP1081"/>
    </row>
    <row r="1082" spans="2:42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  <c r="AN1082"/>
      <c r="AO1082"/>
      <c r="AP1082"/>
    </row>
    <row r="1083" spans="2:42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  <c r="AN1083"/>
      <c r="AO1083"/>
      <c r="AP1083"/>
    </row>
    <row r="1084" spans="2:42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  <c r="AN1084"/>
      <c r="AO1084"/>
      <c r="AP1084"/>
    </row>
    <row r="1085" spans="2:42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  <c r="AN1085"/>
      <c r="AO1085"/>
      <c r="AP1085"/>
    </row>
    <row r="1086" spans="2:42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  <c r="AN1086"/>
      <c r="AO1086"/>
      <c r="AP1086"/>
    </row>
    <row r="1087" spans="2:42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  <c r="AN1087"/>
      <c r="AO1087"/>
      <c r="AP1087"/>
    </row>
    <row r="1088" spans="2:42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  <c r="AN1088"/>
      <c r="AO1088"/>
      <c r="AP1088"/>
    </row>
    <row r="1089" spans="2:42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  <c r="AN1089"/>
      <c r="AO1089"/>
      <c r="AP1089"/>
    </row>
    <row r="1090" spans="2:42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  <c r="AN1090"/>
      <c r="AO1090"/>
      <c r="AP1090"/>
    </row>
    <row r="1091" spans="2:42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  <c r="AN1091"/>
      <c r="AO1091"/>
      <c r="AP1091"/>
    </row>
    <row r="1092" spans="2:42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  <c r="AN1092"/>
      <c r="AO1092"/>
      <c r="AP1092"/>
    </row>
    <row r="1093" spans="2:42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  <c r="AN1093"/>
      <c r="AO1093"/>
      <c r="AP1093"/>
    </row>
    <row r="1094" spans="2:42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  <c r="AN1094"/>
      <c r="AO1094"/>
      <c r="AP1094"/>
    </row>
    <row r="1095" spans="2:42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  <c r="AN1095"/>
      <c r="AO1095"/>
      <c r="AP1095"/>
    </row>
    <row r="1096" spans="2:42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  <c r="AN1096"/>
      <c r="AO1096"/>
      <c r="AP1096"/>
    </row>
    <row r="1097" spans="2:42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  <c r="AN1097"/>
      <c r="AO1097"/>
      <c r="AP1097"/>
    </row>
    <row r="1098" spans="2:42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  <c r="AN1098"/>
      <c r="AO1098"/>
      <c r="AP1098"/>
    </row>
    <row r="1099" spans="2:42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  <c r="AN1099"/>
      <c r="AO1099"/>
      <c r="AP1099"/>
    </row>
    <row r="1100" spans="2:42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  <c r="AN1100"/>
      <c r="AO1100"/>
      <c r="AP1100"/>
    </row>
    <row r="1101" spans="2:42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  <c r="AN1101"/>
      <c r="AO1101"/>
      <c r="AP1101"/>
    </row>
    <row r="1102" spans="2:42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  <c r="AN1102"/>
      <c r="AO1102"/>
      <c r="AP1102"/>
    </row>
    <row r="1103" spans="2:42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  <c r="AN1103"/>
      <c r="AO1103"/>
      <c r="AP1103"/>
    </row>
    <row r="1104" spans="2:42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  <c r="AN1104"/>
      <c r="AO1104"/>
      <c r="AP1104"/>
    </row>
    <row r="1105" spans="2:42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  <c r="AN1105"/>
      <c r="AO1105"/>
      <c r="AP1105"/>
    </row>
    <row r="1106" spans="2:42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  <c r="AN1106"/>
      <c r="AO1106"/>
      <c r="AP1106"/>
    </row>
    <row r="1107" spans="2:42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  <c r="AN1107"/>
      <c r="AO1107"/>
      <c r="AP1107"/>
    </row>
    <row r="1108" spans="2:42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  <c r="AN1108"/>
      <c r="AO1108"/>
      <c r="AP1108"/>
    </row>
    <row r="1109" spans="2:42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  <c r="AN1109"/>
      <c r="AO1109"/>
      <c r="AP1109"/>
    </row>
    <row r="1110" spans="2:42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  <c r="AN1110"/>
      <c r="AO1110"/>
      <c r="AP1110"/>
    </row>
    <row r="1111" spans="2:42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  <c r="AN1111"/>
      <c r="AO1111"/>
      <c r="AP1111"/>
    </row>
    <row r="1112" spans="2:42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  <c r="AN1112"/>
      <c r="AO1112"/>
      <c r="AP1112"/>
    </row>
    <row r="1113" spans="2:42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  <c r="AN1113"/>
      <c r="AO1113"/>
      <c r="AP1113"/>
    </row>
    <row r="1114" spans="2:42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  <c r="AN1114"/>
      <c r="AO1114"/>
      <c r="AP1114"/>
    </row>
    <row r="1115" spans="2:42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  <c r="AN1115"/>
      <c r="AO1115"/>
      <c r="AP1115"/>
    </row>
    <row r="1116" spans="2:42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  <c r="AN1116"/>
      <c r="AO1116"/>
      <c r="AP1116"/>
    </row>
    <row r="1117" spans="2:42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  <c r="AN1117"/>
      <c r="AO1117"/>
      <c r="AP1117"/>
    </row>
    <row r="1118" spans="2:42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  <c r="AN1118"/>
      <c r="AO1118"/>
      <c r="AP1118"/>
    </row>
    <row r="1119" spans="2:42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  <c r="AN1119"/>
      <c r="AO1119"/>
      <c r="AP1119"/>
    </row>
    <row r="1120" spans="2:42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  <c r="AN1120"/>
      <c r="AO1120"/>
      <c r="AP1120"/>
    </row>
    <row r="1121" spans="2:42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  <c r="AN1121"/>
      <c r="AO1121"/>
      <c r="AP1121"/>
    </row>
    <row r="1122" spans="2:42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  <c r="AN1122"/>
      <c r="AO1122"/>
      <c r="AP1122"/>
    </row>
    <row r="1123" spans="2:42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  <c r="AN1123"/>
      <c r="AO1123"/>
      <c r="AP1123"/>
    </row>
    <row r="1124" spans="2:42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  <c r="AN1124"/>
      <c r="AO1124"/>
      <c r="AP1124"/>
    </row>
    <row r="1125" spans="2:42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  <c r="AN1125"/>
      <c r="AO1125"/>
      <c r="AP1125"/>
    </row>
    <row r="1126" spans="2:42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  <c r="AN1126"/>
      <c r="AO1126"/>
      <c r="AP1126"/>
    </row>
    <row r="1127" spans="2:42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  <c r="AN1127"/>
      <c r="AO1127"/>
      <c r="AP1127"/>
    </row>
    <row r="1128" spans="2:42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  <c r="AN1128"/>
      <c r="AO1128"/>
      <c r="AP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60" customFormat="1" x14ac:dyDescent="0.2">
      <c r="B1142" s="60" t="str">
        <f>IF(B3=B$2,"",B3)</f>
        <v/>
      </c>
      <c r="F1142" s="60" t="str">
        <f t="shared" ref="F1142:F1152" si="348">IF(F3=F$2,"",F3)</f>
        <v/>
      </c>
      <c r="AN1142" s="64"/>
      <c r="AO1142" s="64"/>
      <c r="AP1142" s="64"/>
    </row>
    <row r="1143" spans="2:42" s="60" customFormat="1" x14ac:dyDescent="0.2">
      <c r="B1143" s="60" t="str">
        <f t="shared" ref="B1143:F1206" si="349">IF(B4=B$2,"",B4)</f>
        <v/>
      </c>
      <c r="F1143" s="60" t="str">
        <f t="shared" si="349"/>
        <v/>
      </c>
      <c r="AN1143" s="64"/>
      <c r="AO1143" s="64"/>
      <c r="AP1143" s="64"/>
    </row>
    <row r="1144" spans="2:42" s="60" customFormat="1" x14ac:dyDescent="0.2">
      <c r="B1144" s="60" t="str">
        <f t="shared" si="349"/>
        <v/>
      </c>
      <c r="F1144" s="60" t="str">
        <f t="shared" si="348"/>
        <v/>
      </c>
      <c r="AN1144" s="64"/>
      <c r="AO1144" s="64"/>
      <c r="AP1144" s="64"/>
    </row>
    <row r="1145" spans="2:42" s="60" customFormat="1" x14ac:dyDescent="0.2">
      <c r="B1145" s="60" t="str">
        <f t="shared" si="349"/>
        <v/>
      </c>
      <c r="F1145" s="60" t="str">
        <f t="shared" si="348"/>
        <v/>
      </c>
      <c r="AN1145" s="64"/>
      <c r="AO1145" s="64"/>
      <c r="AP1145" s="64"/>
    </row>
    <row r="1146" spans="2:42" s="60" customFormat="1" x14ac:dyDescent="0.2">
      <c r="B1146" s="60" t="str">
        <f t="shared" si="349"/>
        <v/>
      </c>
      <c r="F1146" s="60" t="str">
        <f t="shared" si="348"/>
        <v/>
      </c>
      <c r="AN1146" s="64"/>
      <c r="AO1146" s="64"/>
      <c r="AP1146" s="64"/>
    </row>
    <row r="1147" spans="2:42" s="60" customFormat="1" x14ac:dyDescent="0.2">
      <c r="B1147" s="60" t="str">
        <f t="shared" si="349"/>
        <v/>
      </c>
      <c r="F1147" s="60" t="str">
        <f t="shared" si="348"/>
        <v/>
      </c>
      <c r="AN1147" s="64"/>
      <c r="AO1147" s="64"/>
      <c r="AP1147" s="64"/>
    </row>
    <row r="1148" spans="2:42" s="60" customFormat="1" x14ac:dyDescent="0.2">
      <c r="B1148" s="60" t="str">
        <f t="shared" si="349"/>
        <v/>
      </c>
      <c r="F1148" s="60" t="str">
        <f t="shared" si="348"/>
        <v/>
      </c>
      <c r="AN1148" s="64"/>
      <c r="AO1148" s="64"/>
      <c r="AP1148" s="64"/>
    </row>
    <row r="1149" spans="2:42" s="60" customFormat="1" x14ac:dyDescent="0.2">
      <c r="B1149" s="60" t="str">
        <f t="shared" si="349"/>
        <v/>
      </c>
      <c r="F1149" s="60" t="str">
        <f t="shared" si="348"/>
        <v/>
      </c>
      <c r="AN1149" s="64"/>
      <c r="AO1149" s="64"/>
      <c r="AP1149" s="64"/>
    </row>
    <row r="1150" spans="2:42" s="60" customFormat="1" x14ac:dyDescent="0.2">
      <c r="B1150" s="60" t="str">
        <f t="shared" si="349"/>
        <v/>
      </c>
      <c r="F1150" s="60" t="str">
        <f t="shared" si="348"/>
        <v/>
      </c>
      <c r="AN1150" s="64"/>
      <c r="AO1150" s="64"/>
      <c r="AP1150" s="64"/>
    </row>
    <row r="1151" spans="2:42" s="60" customFormat="1" x14ac:dyDescent="0.2">
      <c r="B1151" s="60" t="str">
        <f t="shared" si="349"/>
        <v/>
      </c>
      <c r="F1151" s="60" t="str">
        <f t="shared" si="348"/>
        <v/>
      </c>
      <c r="AN1151" s="64"/>
      <c r="AO1151" s="64"/>
      <c r="AP1151" s="64"/>
    </row>
    <row r="1152" spans="2:42" s="60" customFormat="1" x14ac:dyDescent="0.2">
      <c r="B1152" s="60" t="str">
        <f t="shared" si="349"/>
        <v/>
      </c>
      <c r="F1152" s="60" t="str">
        <f t="shared" si="348"/>
        <v/>
      </c>
      <c r="AN1152" s="64"/>
      <c r="AO1152" s="64"/>
      <c r="AP1152" s="64"/>
    </row>
    <row r="1153" spans="2:42" s="60" customFormat="1" x14ac:dyDescent="0.2">
      <c r="B1153" s="60" t="str">
        <f t="shared" si="349"/>
        <v/>
      </c>
      <c r="F1153" s="60" t="str">
        <f t="shared" ref="F1153:F1162" si="350">IF(F14=F$2,"",F14)</f>
        <v/>
      </c>
      <c r="AN1153" s="64"/>
      <c r="AO1153" s="64"/>
      <c r="AP1153" s="64"/>
    </row>
    <row r="1154" spans="2:42" s="60" customFormat="1" x14ac:dyDescent="0.2">
      <c r="B1154" s="60" t="str">
        <f t="shared" si="349"/>
        <v/>
      </c>
      <c r="F1154" s="60" t="str">
        <f t="shared" si="350"/>
        <v/>
      </c>
      <c r="AN1154" s="64"/>
      <c r="AO1154" s="64"/>
      <c r="AP1154" s="64"/>
    </row>
    <row r="1155" spans="2:42" s="60" customFormat="1" x14ac:dyDescent="0.2">
      <c r="B1155" s="60" t="str">
        <f t="shared" si="349"/>
        <v/>
      </c>
      <c r="F1155" s="60" t="str">
        <f t="shared" si="350"/>
        <v/>
      </c>
      <c r="AN1155" s="64"/>
      <c r="AO1155" s="64"/>
      <c r="AP1155" s="64"/>
    </row>
    <row r="1156" spans="2:42" s="60" customFormat="1" x14ac:dyDescent="0.2">
      <c r="B1156" s="60" t="str">
        <f t="shared" si="349"/>
        <v/>
      </c>
      <c r="F1156" s="60" t="str">
        <f t="shared" si="350"/>
        <v/>
      </c>
      <c r="AN1156" s="64"/>
      <c r="AO1156" s="64"/>
      <c r="AP1156" s="64"/>
    </row>
    <row r="1157" spans="2:42" s="60" customFormat="1" x14ac:dyDescent="0.2">
      <c r="B1157" s="60" t="str">
        <f t="shared" si="349"/>
        <v/>
      </c>
      <c r="F1157" s="60" t="str">
        <f t="shared" si="350"/>
        <v/>
      </c>
      <c r="AN1157" s="64"/>
      <c r="AO1157" s="64"/>
      <c r="AP1157" s="64"/>
    </row>
    <row r="1158" spans="2:42" s="60" customFormat="1" x14ac:dyDescent="0.2">
      <c r="B1158" s="60" t="str">
        <f t="shared" si="349"/>
        <v/>
      </c>
      <c r="F1158" s="60" t="str">
        <f t="shared" si="350"/>
        <v/>
      </c>
      <c r="AN1158" s="64"/>
      <c r="AO1158" s="64"/>
      <c r="AP1158" s="64"/>
    </row>
    <row r="1159" spans="2:42" s="60" customFormat="1" x14ac:dyDescent="0.2">
      <c r="B1159" s="60" t="str">
        <f t="shared" si="349"/>
        <v/>
      </c>
      <c r="F1159" s="60" t="str">
        <f t="shared" si="350"/>
        <v/>
      </c>
      <c r="AN1159" s="64"/>
      <c r="AO1159" s="64"/>
      <c r="AP1159" s="64"/>
    </row>
    <row r="1160" spans="2:42" s="60" customFormat="1" x14ac:dyDescent="0.2">
      <c r="B1160" s="60" t="str">
        <f t="shared" si="349"/>
        <v/>
      </c>
      <c r="F1160" s="60" t="str">
        <f t="shared" si="350"/>
        <v/>
      </c>
      <c r="AN1160" s="64"/>
      <c r="AO1160" s="64"/>
      <c r="AP1160" s="64"/>
    </row>
    <row r="1161" spans="2:42" s="60" customFormat="1" x14ac:dyDescent="0.2">
      <c r="B1161" s="60" t="str">
        <f t="shared" si="349"/>
        <v/>
      </c>
      <c r="F1161" s="60" t="str">
        <f t="shared" si="350"/>
        <v/>
      </c>
      <c r="AN1161" s="64"/>
      <c r="AO1161" s="64"/>
      <c r="AP1161" s="64"/>
    </row>
    <row r="1162" spans="2:42" s="60" customFormat="1" x14ac:dyDescent="0.2">
      <c r="B1162" s="60" t="str">
        <f t="shared" si="349"/>
        <v/>
      </c>
      <c r="F1162" s="60" t="str">
        <f t="shared" si="350"/>
        <v/>
      </c>
      <c r="AN1162" s="64"/>
      <c r="AO1162" s="64"/>
      <c r="AP1162" s="64"/>
    </row>
    <row r="1163" spans="2:42" s="60" customFormat="1" x14ac:dyDescent="0.2">
      <c r="B1163" s="60" t="str">
        <f t="shared" si="349"/>
        <v/>
      </c>
      <c r="F1163" s="60" t="str">
        <f t="shared" ref="F1163:F1173" si="351">IF(F24=F$2,"",F24)</f>
        <v/>
      </c>
      <c r="AN1163" s="64"/>
      <c r="AO1163" s="64"/>
      <c r="AP1163" s="64"/>
    </row>
    <row r="1164" spans="2:42" s="60" customFormat="1" x14ac:dyDescent="0.2">
      <c r="B1164" s="60" t="str">
        <f t="shared" si="349"/>
        <v/>
      </c>
      <c r="F1164" s="60" t="str">
        <f t="shared" si="351"/>
        <v/>
      </c>
      <c r="AN1164" s="64"/>
      <c r="AO1164" s="64"/>
      <c r="AP1164" s="64"/>
    </row>
    <row r="1165" spans="2:42" s="60" customFormat="1" x14ac:dyDescent="0.2">
      <c r="B1165" s="60" t="str">
        <f t="shared" si="349"/>
        <v/>
      </c>
      <c r="F1165" s="60" t="str">
        <f t="shared" si="351"/>
        <v/>
      </c>
      <c r="AN1165" s="64"/>
      <c r="AO1165" s="64"/>
      <c r="AP1165" s="64"/>
    </row>
    <row r="1166" spans="2:42" s="60" customFormat="1" x14ac:dyDescent="0.2">
      <c r="B1166" s="60" t="str">
        <f t="shared" si="349"/>
        <v/>
      </c>
      <c r="F1166" s="60" t="str">
        <f t="shared" si="351"/>
        <v/>
      </c>
      <c r="AN1166" s="64"/>
      <c r="AO1166" s="64"/>
      <c r="AP1166" s="64"/>
    </row>
    <row r="1167" spans="2:42" s="60" customFormat="1" x14ac:dyDescent="0.2">
      <c r="B1167" s="60" t="str">
        <f t="shared" si="349"/>
        <v/>
      </c>
      <c r="F1167" s="60" t="str">
        <f t="shared" si="351"/>
        <v/>
      </c>
      <c r="AN1167" s="64"/>
      <c r="AO1167" s="64"/>
      <c r="AP1167" s="64"/>
    </row>
    <row r="1168" spans="2:42" s="60" customFormat="1" x14ac:dyDescent="0.2">
      <c r="B1168" s="60" t="str">
        <f t="shared" si="349"/>
        <v/>
      </c>
      <c r="F1168" s="60" t="str">
        <f t="shared" si="351"/>
        <v/>
      </c>
      <c r="AN1168" s="64"/>
      <c r="AO1168" s="64"/>
      <c r="AP1168" s="64"/>
    </row>
    <row r="1169" spans="2:42" s="60" customFormat="1" x14ac:dyDescent="0.2">
      <c r="B1169" s="60" t="str">
        <f t="shared" si="349"/>
        <v/>
      </c>
      <c r="F1169" s="60" t="str">
        <f t="shared" si="351"/>
        <v/>
      </c>
      <c r="AN1169" s="64"/>
      <c r="AO1169" s="64"/>
      <c r="AP1169" s="64"/>
    </row>
    <row r="1170" spans="2:42" s="60" customFormat="1" x14ac:dyDescent="0.2">
      <c r="B1170" s="60" t="str">
        <f t="shared" si="349"/>
        <v/>
      </c>
      <c r="F1170" s="60" t="str">
        <f t="shared" si="351"/>
        <v/>
      </c>
      <c r="AN1170" s="64"/>
      <c r="AO1170" s="64"/>
      <c r="AP1170" s="64"/>
    </row>
    <row r="1171" spans="2:42" s="60" customFormat="1" x14ac:dyDescent="0.2">
      <c r="B1171" s="60" t="str">
        <f t="shared" si="349"/>
        <v/>
      </c>
      <c r="F1171" s="60" t="str">
        <f t="shared" si="351"/>
        <v/>
      </c>
      <c r="AN1171" s="64"/>
      <c r="AO1171" s="64"/>
      <c r="AP1171" s="64"/>
    </row>
    <row r="1172" spans="2:42" s="60" customFormat="1" x14ac:dyDescent="0.2">
      <c r="B1172" s="60" t="str">
        <f t="shared" si="349"/>
        <v/>
      </c>
      <c r="F1172" s="60" t="str">
        <f t="shared" si="351"/>
        <v/>
      </c>
      <c r="AN1172" s="64"/>
      <c r="AO1172" s="64"/>
      <c r="AP1172" s="64"/>
    </row>
    <row r="1173" spans="2:42" s="60" customFormat="1" x14ac:dyDescent="0.2">
      <c r="B1173" s="60" t="str">
        <f t="shared" si="349"/>
        <v/>
      </c>
      <c r="F1173" s="60" t="str">
        <f t="shared" si="351"/>
        <v/>
      </c>
      <c r="AN1173" s="64"/>
      <c r="AO1173" s="64"/>
      <c r="AP1173" s="64"/>
    </row>
    <row r="1174" spans="2:42" s="60" customFormat="1" x14ac:dyDescent="0.2">
      <c r="B1174" s="60" t="str">
        <f t="shared" si="349"/>
        <v/>
      </c>
      <c r="F1174" s="60" t="str">
        <f t="shared" ref="F1174:F1183" si="352">IF(F35=F$2,"",F35)</f>
        <v/>
      </c>
      <c r="AN1174" s="64"/>
      <c r="AO1174" s="64"/>
      <c r="AP1174" s="64"/>
    </row>
    <row r="1175" spans="2:42" s="60" customFormat="1" x14ac:dyDescent="0.2">
      <c r="B1175" s="60" t="str">
        <f t="shared" si="349"/>
        <v/>
      </c>
      <c r="F1175" s="60" t="str">
        <f t="shared" si="352"/>
        <v/>
      </c>
      <c r="AN1175" s="64"/>
      <c r="AO1175" s="64"/>
      <c r="AP1175" s="64"/>
    </row>
    <row r="1176" spans="2:42" s="60" customFormat="1" x14ac:dyDescent="0.2">
      <c r="B1176" s="60" t="str">
        <f t="shared" si="349"/>
        <v/>
      </c>
      <c r="F1176" s="60" t="str">
        <f t="shared" si="352"/>
        <v/>
      </c>
      <c r="AN1176" s="64"/>
      <c r="AO1176" s="64"/>
      <c r="AP1176" s="64"/>
    </row>
    <row r="1177" spans="2:42" s="60" customFormat="1" x14ac:dyDescent="0.2">
      <c r="B1177" s="60" t="str">
        <f t="shared" si="349"/>
        <v/>
      </c>
      <c r="F1177" s="60" t="str">
        <f t="shared" si="352"/>
        <v/>
      </c>
      <c r="AN1177" s="64"/>
      <c r="AO1177" s="64"/>
      <c r="AP1177" s="64"/>
    </row>
    <row r="1178" spans="2:42" s="60" customFormat="1" x14ac:dyDescent="0.2">
      <c r="B1178" s="60" t="str">
        <f t="shared" si="349"/>
        <v/>
      </c>
      <c r="F1178" s="60" t="str">
        <f t="shared" si="352"/>
        <v/>
      </c>
      <c r="AN1178" s="64"/>
      <c r="AO1178" s="64"/>
      <c r="AP1178" s="64"/>
    </row>
    <row r="1179" spans="2:42" s="60" customFormat="1" x14ac:dyDescent="0.2">
      <c r="B1179" s="60" t="str">
        <f t="shared" si="349"/>
        <v/>
      </c>
      <c r="F1179" s="60" t="str">
        <f t="shared" si="352"/>
        <v/>
      </c>
      <c r="AN1179" s="64"/>
      <c r="AO1179" s="64"/>
      <c r="AP1179" s="64"/>
    </row>
    <row r="1180" spans="2:42" s="60" customFormat="1" x14ac:dyDescent="0.2">
      <c r="B1180" s="60" t="str">
        <f t="shared" si="349"/>
        <v/>
      </c>
      <c r="F1180" s="60" t="str">
        <f t="shared" si="352"/>
        <v/>
      </c>
      <c r="AN1180" s="64"/>
      <c r="AO1180" s="64"/>
      <c r="AP1180" s="64"/>
    </row>
    <row r="1181" spans="2:42" s="60" customFormat="1" x14ac:dyDescent="0.2">
      <c r="B1181" s="60" t="str">
        <f t="shared" si="349"/>
        <v/>
      </c>
      <c r="F1181" s="60" t="str">
        <f t="shared" si="352"/>
        <v/>
      </c>
      <c r="AN1181" s="64"/>
      <c r="AO1181" s="64"/>
      <c r="AP1181" s="64"/>
    </row>
    <row r="1182" spans="2:42" s="60" customFormat="1" x14ac:dyDescent="0.2">
      <c r="B1182" s="60" t="str">
        <f t="shared" si="349"/>
        <v/>
      </c>
      <c r="F1182" s="60" t="str">
        <f t="shared" si="352"/>
        <v/>
      </c>
      <c r="AN1182" s="64"/>
      <c r="AO1182" s="64"/>
      <c r="AP1182" s="64"/>
    </row>
    <row r="1183" spans="2:42" s="60" customFormat="1" x14ac:dyDescent="0.2">
      <c r="B1183" s="60" t="str">
        <f t="shared" si="349"/>
        <v/>
      </c>
      <c r="F1183" s="60" t="str">
        <f t="shared" si="352"/>
        <v/>
      </c>
      <c r="AN1183" s="64"/>
      <c r="AO1183" s="64"/>
      <c r="AP1183" s="64"/>
    </row>
    <row r="1184" spans="2:42" s="60" customFormat="1" x14ac:dyDescent="0.2">
      <c r="B1184" s="60" t="str">
        <f t="shared" si="349"/>
        <v/>
      </c>
      <c r="F1184" s="60" t="str">
        <f t="shared" ref="F1184:F1193" si="353">IF(F45=F$2,"",F45)</f>
        <v/>
      </c>
      <c r="AN1184" s="64"/>
      <c r="AO1184" s="64"/>
      <c r="AP1184" s="64"/>
    </row>
    <row r="1185" spans="2:42" s="60" customFormat="1" x14ac:dyDescent="0.2">
      <c r="B1185" s="60" t="str">
        <f t="shared" si="349"/>
        <v/>
      </c>
      <c r="F1185" s="60" t="str">
        <f t="shared" si="353"/>
        <v/>
      </c>
      <c r="AN1185" s="64"/>
      <c r="AO1185" s="64"/>
      <c r="AP1185" s="64"/>
    </row>
    <row r="1186" spans="2:42" s="60" customFormat="1" x14ac:dyDescent="0.2">
      <c r="B1186" s="60" t="str">
        <f t="shared" si="349"/>
        <v/>
      </c>
      <c r="F1186" s="60" t="str">
        <f t="shared" si="353"/>
        <v/>
      </c>
      <c r="AN1186" s="64"/>
      <c r="AO1186" s="64"/>
      <c r="AP1186" s="64"/>
    </row>
    <row r="1187" spans="2:42" s="60" customFormat="1" x14ac:dyDescent="0.2">
      <c r="B1187" s="60" t="str">
        <f t="shared" si="349"/>
        <v/>
      </c>
      <c r="F1187" s="60" t="str">
        <f t="shared" si="353"/>
        <v/>
      </c>
      <c r="AN1187" s="64"/>
      <c r="AO1187" s="64"/>
      <c r="AP1187" s="64"/>
    </row>
    <row r="1188" spans="2:42" s="60" customFormat="1" x14ac:dyDescent="0.2">
      <c r="B1188" s="60" t="str">
        <f t="shared" si="349"/>
        <v/>
      </c>
      <c r="F1188" s="60" t="str">
        <f t="shared" si="353"/>
        <v/>
      </c>
      <c r="AN1188" s="64"/>
      <c r="AO1188" s="64"/>
      <c r="AP1188" s="64"/>
    </row>
    <row r="1189" spans="2:42" s="60" customFormat="1" x14ac:dyDescent="0.2">
      <c r="B1189" s="60" t="str">
        <f t="shared" si="349"/>
        <v/>
      </c>
      <c r="F1189" s="60" t="str">
        <f t="shared" si="353"/>
        <v/>
      </c>
      <c r="AN1189" s="64"/>
      <c r="AO1189" s="64"/>
      <c r="AP1189" s="64"/>
    </row>
    <row r="1190" spans="2:42" s="60" customFormat="1" x14ac:dyDescent="0.2">
      <c r="B1190" s="60" t="str">
        <f t="shared" si="349"/>
        <v/>
      </c>
      <c r="F1190" s="60" t="str">
        <f t="shared" si="353"/>
        <v/>
      </c>
      <c r="AN1190" s="64"/>
      <c r="AO1190" s="64"/>
      <c r="AP1190" s="64"/>
    </row>
    <row r="1191" spans="2:42" s="60" customFormat="1" x14ac:dyDescent="0.2">
      <c r="B1191" s="60" t="str">
        <f t="shared" si="349"/>
        <v/>
      </c>
      <c r="F1191" s="60" t="str">
        <f t="shared" si="353"/>
        <v/>
      </c>
      <c r="AN1191" s="64"/>
      <c r="AO1191" s="64"/>
      <c r="AP1191" s="64"/>
    </row>
    <row r="1192" spans="2:42" s="60" customFormat="1" x14ac:dyDescent="0.2">
      <c r="B1192" s="60" t="str">
        <f t="shared" si="349"/>
        <v/>
      </c>
      <c r="F1192" s="60" t="str">
        <f t="shared" si="353"/>
        <v/>
      </c>
      <c r="AN1192" s="64"/>
      <c r="AO1192" s="64"/>
      <c r="AP1192" s="64"/>
    </row>
    <row r="1193" spans="2:42" s="60" customFormat="1" x14ac:dyDescent="0.2">
      <c r="B1193" s="60" t="str">
        <f t="shared" si="349"/>
        <v/>
      </c>
      <c r="F1193" s="60" t="str">
        <f t="shared" si="353"/>
        <v/>
      </c>
      <c r="AN1193" s="64"/>
      <c r="AO1193" s="64"/>
      <c r="AP1193" s="64"/>
    </row>
    <row r="1194" spans="2:42" s="60" customFormat="1" x14ac:dyDescent="0.2">
      <c r="B1194" s="60" t="str">
        <f t="shared" si="349"/>
        <v/>
      </c>
      <c r="F1194" s="60" t="str">
        <f t="shared" ref="F1194:F1203" si="354">IF(F55=F$2,"",F55)</f>
        <v/>
      </c>
      <c r="AN1194" s="64"/>
      <c r="AO1194" s="64"/>
      <c r="AP1194" s="64"/>
    </row>
    <row r="1195" spans="2:42" s="60" customFormat="1" x14ac:dyDescent="0.2">
      <c r="B1195" s="60" t="str">
        <f t="shared" si="349"/>
        <v/>
      </c>
      <c r="F1195" s="60" t="str">
        <f t="shared" si="354"/>
        <v/>
      </c>
      <c r="AN1195" s="64"/>
      <c r="AO1195" s="64"/>
      <c r="AP1195" s="64"/>
    </row>
    <row r="1196" spans="2:42" s="60" customFormat="1" x14ac:dyDescent="0.2">
      <c r="B1196" s="60" t="str">
        <f t="shared" si="349"/>
        <v/>
      </c>
      <c r="F1196" s="60" t="str">
        <f t="shared" si="354"/>
        <v/>
      </c>
      <c r="AN1196" s="64"/>
      <c r="AO1196" s="64"/>
      <c r="AP1196" s="64"/>
    </row>
    <row r="1197" spans="2:42" s="60" customFormat="1" x14ac:dyDescent="0.2">
      <c r="B1197" s="60" t="str">
        <f t="shared" si="349"/>
        <v/>
      </c>
      <c r="F1197" s="60" t="str">
        <f t="shared" si="354"/>
        <v/>
      </c>
      <c r="AN1197" s="64"/>
      <c r="AO1197" s="64"/>
      <c r="AP1197" s="64"/>
    </row>
    <row r="1198" spans="2:42" s="60" customFormat="1" x14ac:dyDescent="0.2">
      <c r="B1198" s="60" t="str">
        <f t="shared" si="349"/>
        <v/>
      </c>
      <c r="F1198" s="60" t="str">
        <f t="shared" si="354"/>
        <v/>
      </c>
      <c r="AN1198" s="64"/>
      <c r="AO1198" s="64"/>
      <c r="AP1198" s="64"/>
    </row>
    <row r="1199" spans="2:42" s="60" customFormat="1" x14ac:dyDescent="0.2">
      <c r="B1199" s="60" t="str">
        <f t="shared" si="349"/>
        <v/>
      </c>
      <c r="F1199" s="60" t="str">
        <f t="shared" si="354"/>
        <v/>
      </c>
      <c r="AN1199" s="64"/>
      <c r="AO1199" s="64"/>
      <c r="AP1199" s="64"/>
    </row>
    <row r="1200" spans="2:42" s="60" customFormat="1" x14ac:dyDescent="0.2">
      <c r="B1200" s="60" t="str">
        <f t="shared" si="349"/>
        <v/>
      </c>
      <c r="F1200" s="60" t="str">
        <f t="shared" si="354"/>
        <v/>
      </c>
      <c r="AN1200" s="64"/>
      <c r="AO1200" s="64"/>
      <c r="AP1200" s="64"/>
    </row>
    <row r="1201" spans="2:42" s="60" customFormat="1" x14ac:dyDescent="0.2">
      <c r="B1201" s="60" t="str">
        <f t="shared" si="349"/>
        <v/>
      </c>
      <c r="F1201" s="60" t="str">
        <f t="shared" si="354"/>
        <v/>
      </c>
      <c r="AN1201" s="64"/>
      <c r="AO1201" s="64"/>
      <c r="AP1201" s="64"/>
    </row>
    <row r="1202" spans="2:42" s="60" customFormat="1" x14ac:dyDescent="0.2">
      <c r="B1202" s="60" t="str">
        <f t="shared" si="349"/>
        <v/>
      </c>
      <c r="F1202" s="60" t="str">
        <f t="shared" si="354"/>
        <v/>
      </c>
      <c r="AN1202" s="64"/>
      <c r="AO1202" s="64"/>
      <c r="AP1202" s="64"/>
    </row>
    <row r="1203" spans="2:42" s="60" customFormat="1" x14ac:dyDescent="0.2">
      <c r="B1203" s="60" t="str">
        <f t="shared" si="349"/>
        <v/>
      </c>
      <c r="F1203" s="60" t="str">
        <f t="shared" si="354"/>
        <v/>
      </c>
      <c r="AN1203" s="64"/>
      <c r="AO1203" s="64"/>
      <c r="AP1203" s="64"/>
    </row>
    <row r="1204" spans="2:42" s="60" customFormat="1" x14ac:dyDescent="0.2">
      <c r="B1204" s="60" t="str">
        <f t="shared" si="349"/>
        <v/>
      </c>
      <c r="F1204" s="60" t="str">
        <f t="shared" ref="F1204:F1214" si="355">IF(F65=F$2,"",F65)</f>
        <v/>
      </c>
      <c r="AN1204" s="64"/>
      <c r="AO1204" s="64"/>
      <c r="AP1204" s="64"/>
    </row>
    <row r="1205" spans="2:42" s="60" customFormat="1" x14ac:dyDescent="0.2">
      <c r="B1205" s="60" t="str">
        <f t="shared" si="349"/>
        <v/>
      </c>
      <c r="F1205" s="60" t="str">
        <f t="shared" si="355"/>
        <v/>
      </c>
      <c r="AN1205" s="64"/>
      <c r="AO1205" s="64"/>
      <c r="AP1205" s="64"/>
    </row>
    <row r="1206" spans="2:42" s="60" customFormat="1" x14ac:dyDescent="0.2">
      <c r="B1206" s="60" t="str">
        <f t="shared" si="349"/>
        <v/>
      </c>
      <c r="F1206" s="60" t="str">
        <f t="shared" si="355"/>
        <v/>
      </c>
      <c r="AN1206" s="64"/>
      <c r="AO1206" s="64"/>
      <c r="AP1206" s="64"/>
    </row>
    <row r="1207" spans="2:42" s="60" customFormat="1" x14ac:dyDescent="0.2">
      <c r="B1207" s="60" t="str">
        <f t="shared" ref="B1207:F1270" si="356">IF(B68=B$2,"",B68)</f>
        <v/>
      </c>
      <c r="F1207" s="60" t="str">
        <f t="shared" si="356"/>
        <v/>
      </c>
      <c r="AN1207" s="64"/>
      <c r="AO1207" s="64"/>
      <c r="AP1207" s="64"/>
    </row>
    <row r="1208" spans="2:42" s="60" customFormat="1" x14ac:dyDescent="0.2">
      <c r="B1208" s="60" t="str">
        <f t="shared" si="356"/>
        <v/>
      </c>
      <c r="F1208" s="60" t="str">
        <f t="shared" si="355"/>
        <v/>
      </c>
      <c r="AN1208" s="64"/>
      <c r="AO1208" s="64"/>
      <c r="AP1208" s="64"/>
    </row>
    <row r="1209" spans="2:42" s="60" customFormat="1" x14ac:dyDescent="0.2">
      <c r="B1209" s="60" t="str">
        <f t="shared" si="356"/>
        <v/>
      </c>
      <c r="F1209" s="60" t="str">
        <f t="shared" si="355"/>
        <v/>
      </c>
      <c r="AN1209" s="64"/>
      <c r="AO1209" s="64"/>
      <c r="AP1209" s="64"/>
    </row>
    <row r="1210" spans="2:42" s="60" customFormat="1" x14ac:dyDescent="0.2">
      <c r="B1210" s="60" t="str">
        <f t="shared" si="356"/>
        <v/>
      </c>
      <c r="F1210" s="60" t="str">
        <f t="shared" si="355"/>
        <v/>
      </c>
      <c r="AN1210" s="64"/>
      <c r="AO1210" s="64"/>
      <c r="AP1210" s="64"/>
    </row>
    <row r="1211" spans="2:42" s="60" customFormat="1" x14ac:dyDescent="0.2">
      <c r="B1211" s="60" t="str">
        <f t="shared" si="356"/>
        <v/>
      </c>
      <c r="F1211" s="60" t="str">
        <f t="shared" si="355"/>
        <v/>
      </c>
      <c r="AN1211" s="64"/>
      <c r="AO1211" s="64"/>
      <c r="AP1211" s="64"/>
    </row>
    <row r="1212" spans="2:42" s="60" customFormat="1" x14ac:dyDescent="0.2">
      <c r="B1212" s="60" t="str">
        <f t="shared" si="356"/>
        <v/>
      </c>
      <c r="F1212" s="60" t="str">
        <f t="shared" si="355"/>
        <v/>
      </c>
      <c r="AN1212" s="64"/>
      <c r="AO1212" s="64"/>
      <c r="AP1212" s="64"/>
    </row>
    <row r="1213" spans="2:42" s="60" customFormat="1" x14ac:dyDescent="0.2">
      <c r="B1213" s="60" t="str">
        <f t="shared" si="356"/>
        <v/>
      </c>
      <c r="F1213" s="60" t="str">
        <f t="shared" si="355"/>
        <v/>
      </c>
      <c r="AN1213" s="64"/>
      <c r="AO1213" s="64"/>
      <c r="AP1213" s="64"/>
    </row>
    <row r="1214" spans="2:42" s="60" customFormat="1" x14ac:dyDescent="0.2">
      <c r="B1214" s="60" t="str">
        <f t="shared" si="356"/>
        <v/>
      </c>
      <c r="F1214" s="60" t="str">
        <f t="shared" si="355"/>
        <v/>
      </c>
      <c r="AN1214" s="64"/>
      <c r="AO1214" s="64"/>
      <c r="AP1214" s="64"/>
    </row>
    <row r="1215" spans="2:42" s="60" customFormat="1" x14ac:dyDescent="0.2">
      <c r="B1215" s="60" t="str">
        <f t="shared" si="356"/>
        <v/>
      </c>
      <c r="F1215" s="60" t="str">
        <f t="shared" ref="F1215:F1224" si="357">IF(F76=F$2,"",F76)</f>
        <v/>
      </c>
      <c r="AN1215" s="64"/>
      <c r="AO1215" s="64"/>
      <c r="AP1215" s="64"/>
    </row>
    <row r="1216" spans="2:42" s="60" customFormat="1" x14ac:dyDescent="0.2">
      <c r="B1216" s="60" t="str">
        <f t="shared" si="356"/>
        <v/>
      </c>
      <c r="F1216" s="60" t="str">
        <f t="shared" si="357"/>
        <v/>
      </c>
      <c r="AN1216" s="64"/>
      <c r="AO1216" s="64"/>
      <c r="AP1216" s="64"/>
    </row>
    <row r="1217" spans="2:42" s="60" customFormat="1" x14ac:dyDescent="0.2">
      <c r="B1217" s="60" t="str">
        <f t="shared" si="356"/>
        <v/>
      </c>
      <c r="F1217" s="60" t="str">
        <f t="shared" si="357"/>
        <v/>
      </c>
      <c r="AN1217" s="64"/>
      <c r="AO1217" s="64"/>
      <c r="AP1217" s="64"/>
    </row>
    <row r="1218" spans="2:42" s="60" customFormat="1" x14ac:dyDescent="0.2">
      <c r="B1218" s="60" t="str">
        <f t="shared" si="356"/>
        <v/>
      </c>
      <c r="F1218" s="60" t="str">
        <f t="shared" si="357"/>
        <v/>
      </c>
      <c r="AN1218" s="64"/>
      <c r="AO1218" s="64"/>
      <c r="AP1218" s="64"/>
    </row>
    <row r="1219" spans="2:42" s="60" customFormat="1" x14ac:dyDescent="0.2">
      <c r="B1219" s="60" t="str">
        <f t="shared" si="356"/>
        <v/>
      </c>
      <c r="F1219" s="60" t="str">
        <f t="shared" si="357"/>
        <v/>
      </c>
      <c r="AN1219" s="64"/>
      <c r="AO1219" s="64"/>
      <c r="AP1219" s="64"/>
    </row>
    <row r="1220" spans="2:42" s="60" customFormat="1" x14ac:dyDescent="0.2">
      <c r="B1220" s="60" t="str">
        <f t="shared" si="356"/>
        <v/>
      </c>
      <c r="F1220" s="60" t="str">
        <f t="shared" si="357"/>
        <v/>
      </c>
      <c r="AN1220" s="64"/>
      <c r="AO1220" s="64"/>
      <c r="AP1220" s="64"/>
    </row>
    <row r="1221" spans="2:42" s="60" customFormat="1" x14ac:dyDescent="0.2">
      <c r="B1221" s="60" t="str">
        <f t="shared" si="356"/>
        <v/>
      </c>
      <c r="F1221" s="60" t="str">
        <f t="shared" si="357"/>
        <v/>
      </c>
      <c r="AN1221" s="64"/>
      <c r="AO1221" s="64"/>
      <c r="AP1221" s="64"/>
    </row>
    <row r="1222" spans="2:42" s="60" customFormat="1" x14ac:dyDescent="0.2">
      <c r="B1222" s="60" t="str">
        <f t="shared" si="356"/>
        <v/>
      </c>
      <c r="F1222" s="60" t="str">
        <f t="shared" si="357"/>
        <v/>
      </c>
      <c r="AN1222" s="64"/>
      <c r="AO1222" s="64"/>
      <c r="AP1222" s="64"/>
    </row>
    <row r="1223" spans="2:42" s="60" customFormat="1" x14ac:dyDescent="0.2">
      <c r="B1223" s="60" t="str">
        <f t="shared" si="356"/>
        <v/>
      </c>
      <c r="F1223" s="60" t="str">
        <f t="shared" si="357"/>
        <v/>
      </c>
      <c r="AN1223" s="64"/>
      <c r="AO1223" s="64"/>
      <c r="AP1223" s="64"/>
    </row>
    <row r="1224" spans="2:42" s="60" customFormat="1" x14ac:dyDescent="0.2">
      <c r="B1224" s="60" t="str">
        <f t="shared" si="356"/>
        <v/>
      </c>
      <c r="F1224" s="60" t="str">
        <f t="shared" si="357"/>
        <v/>
      </c>
      <c r="AN1224" s="64"/>
      <c r="AO1224" s="64"/>
      <c r="AP1224" s="64"/>
    </row>
    <row r="1225" spans="2:42" s="60" customFormat="1" x14ac:dyDescent="0.2">
      <c r="B1225" s="60" t="str">
        <f t="shared" si="356"/>
        <v/>
      </c>
      <c r="F1225" s="60" t="str">
        <f t="shared" ref="F1225:F1234" si="358">IF(F86=F$2,"",F86)</f>
        <v/>
      </c>
      <c r="AN1225" s="64"/>
      <c r="AO1225" s="64"/>
      <c r="AP1225" s="64"/>
    </row>
    <row r="1226" spans="2:42" s="60" customFormat="1" x14ac:dyDescent="0.2">
      <c r="B1226" s="60" t="str">
        <f t="shared" si="356"/>
        <v/>
      </c>
      <c r="F1226" s="60" t="str">
        <f t="shared" si="358"/>
        <v/>
      </c>
      <c r="AN1226" s="64"/>
      <c r="AO1226" s="64"/>
      <c r="AP1226" s="64"/>
    </row>
    <row r="1227" spans="2:42" s="60" customFormat="1" x14ac:dyDescent="0.2">
      <c r="B1227" s="60" t="str">
        <f t="shared" si="356"/>
        <v/>
      </c>
      <c r="F1227" s="60" t="str">
        <f t="shared" si="358"/>
        <v/>
      </c>
      <c r="AN1227" s="64"/>
      <c r="AO1227" s="64"/>
      <c r="AP1227" s="64"/>
    </row>
    <row r="1228" spans="2:42" s="60" customFormat="1" x14ac:dyDescent="0.2">
      <c r="B1228" s="60" t="str">
        <f t="shared" si="356"/>
        <v/>
      </c>
      <c r="F1228" s="60" t="str">
        <f t="shared" si="358"/>
        <v/>
      </c>
      <c r="AN1228" s="64"/>
      <c r="AO1228" s="64"/>
      <c r="AP1228" s="64"/>
    </row>
    <row r="1229" spans="2:42" s="60" customFormat="1" x14ac:dyDescent="0.2">
      <c r="B1229" s="60" t="str">
        <f t="shared" si="356"/>
        <v/>
      </c>
      <c r="F1229" s="60" t="str">
        <f t="shared" si="358"/>
        <v/>
      </c>
      <c r="AN1229" s="64"/>
      <c r="AO1229" s="64"/>
      <c r="AP1229" s="64"/>
    </row>
    <row r="1230" spans="2:42" s="60" customFormat="1" x14ac:dyDescent="0.2">
      <c r="B1230" s="60" t="str">
        <f t="shared" si="356"/>
        <v/>
      </c>
      <c r="F1230" s="60" t="str">
        <f t="shared" si="358"/>
        <v/>
      </c>
      <c r="AN1230" s="64"/>
      <c r="AO1230" s="64"/>
      <c r="AP1230" s="64"/>
    </row>
    <row r="1231" spans="2:42" s="60" customFormat="1" x14ac:dyDescent="0.2">
      <c r="B1231" s="60" t="str">
        <f t="shared" si="356"/>
        <v/>
      </c>
      <c r="F1231" s="60" t="str">
        <f t="shared" si="358"/>
        <v/>
      </c>
      <c r="AN1231" s="64"/>
      <c r="AO1231" s="64"/>
      <c r="AP1231" s="64"/>
    </row>
    <row r="1232" spans="2:42" s="60" customFormat="1" x14ac:dyDescent="0.2">
      <c r="B1232" s="60" t="str">
        <f t="shared" si="356"/>
        <v/>
      </c>
      <c r="F1232" s="60" t="str">
        <f t="shared" si="358"/>
        <v/>
      </c>
      <c r="AN1232" s="64"/>
      <c r="AO1232" s="64"/>
      <c r="AP1232" s="64"/>
    </row>
    <row r="1233" spans="2:42" s="60" customFormat="1" x14ac:dyDescent="0.2">
      <c r="B1233" s="60" t="str">
        <f t="shared" si="356"/>
        <v/>
      </c>
      <c r="F1233" s="60" t="str">
        <f t="shared" si="358"/>
        <v/>
      </c>
      <c r="AN1233" s="64"/>
      <c r="AO1233" s="64"/>
      <c r="AP1233" s="64"/>
    </row>
    <row r="1234" spans="2:42" s="60" customFormat="1" x14ac:dyDescent="0.2">
      <c r="B1234" s="60" t="str">
        <f t="shared" si="356"/>
        <v/>
      </c>
      <c r="F1234" s="60" t="str">
        <f t="shared" si="358"/>
        <v/>
      </c>
      <c r="AN1234" s="64"/>
      <c r="AO1234" s="64"/>
      <c r="AP1234" s="64"/>
    </row>
    <row r="1235" spans="2:42" s="60" customFormat="1" x14ac:dyDescent="0.2">
      <c r="B1235" s="60" t="str">
        <f t="shared" si="356"/>
        <v/>
      </c>
      <c r="F1235" s="60" t="str">
        <f t="shared" ref="F1235:F1245" si="359">IF(F96=F$2,"",F96)</f>
        <v/>
      </c>
      <c r="AN1235" s="64"/>
      <c r="AO1235" s="64"/>
      <c r="AP1235" s="64"/>
    </row>
    <row r="1236" spans="2:42" s="60" customFormat="1" x14ac:dyDescent="0.2">
      <c r="B1236" s="60" t="str">
        <f t="shared" si="356"/>
        <v/>
      </c>
      <c r="F1236" s="60" t="str">
        <f t="shared" si="359"/>
        <v/>
      </c>
      <c r="AN1236" s="64"/>
      <c r="AO1236" s="64"/>
      <c r="AP1236" s="64"/>
    </row>
    <row r="1237" spans="2:42" s="60" customFormat="1" x14ac:dyDescent="0.2">
      <c r="B1237" s="60" t="str">
        <f t="shared" si="356"/>
        <v/>
      </c>
      <c r="F1237" s="60" t="str">
        <f t="shared" si="359"/>
        <v/>
      </c>
      <c r="AN1237" s="64"/>
      <c r="AO1237" s="64"/>
      <c r="AP1237" s="64"/>
    </row>
    <row r="1238" spans="2:42" s="60" customFormat="1" x14ac:dyDescent="0.2">
      <c r="B1238" s="60" t="str">
        <f t="shared" si="356"/>
        <v/>
      </c>
      <c r="F1238" s="60" t="str">
        <f t="shared" si="359"/>
        <v/>
      </c>
      <c r="AN1238" s="64"/>
      <c r="AO1238" s="64"/>
      <c r="AP1238" s="64"/>
    </row>
    <row r="1239" spans="2:42" s="60" customFormat="1" x14ac:dyDescent="0.2">
      <c r="B1239" s="60" t="str">
        <f t="shared" si="356"/>
        <v/>
      </c>
      <c r="F1239" s="60" t="str">
        <f t="shared" si="359"/>
        <v/>
      </c>
      <c r="AN1239" s="64"/>
      <c r="AO1239" s="64"/>
      <c r="AP1239" s="64"/>
    </row>
    <row r="1240" spans="2:42" s="60" customFormat="1" x14ac:dyDescent="0.2">
      <c r="B1240" s="60" t="str">
        <f t="shared" si="356"/>
        <v/>
      </c>
      <c r="F1240" s="60" t="str">
        <f t="shared" si="359"/>
        <v/>
      </c>
      <c r="AN1240" s="64"/>
      <c r="AO1240" s="64"/>
      <c r="AP1240" s="64"/>
    </row>
    <row r="1241" spans="2:42" s="60" customFormat="1" x14ac:dyDescent="0.2">
      <c r="B1241" s="60" t="str">
        <f t="shared" si="356"/>
        <v/>
      </c>
      <c r="F1241" s="60" t="str">
        <f t="shared" si="359"/>
        <v/>
      </c>
      <c r="AN1241" s="64"/>
      <c r="AO1241" s="64"/>
      <c r="AP1241" s="64"/>
    </row>
    <row r="1242" spans="2:42" s="60" customFormat="1" x14ac:dyDescent="0.2">
      <c r="B1242" s="60" t="str">
        <f t="shared" si="356"/>
        <v/>
      </c>
      <c r="F1242" s="60" t="str">
        <f t="shared" si="359"/>
        <v/>
      </c>
      <c r="AN1242" s="64"/>
      <c r="AO1242" s="64"/>
      <c r="AP1242" s="64"/>
    </row>
    <row r="1243" spans="2:42" s="60" customFormat="1" x14ac:dyDescent="0.2">
      <c r="B1243" s="60" t="str">
        <f t="shared" si="356"/>
        <v/>
      </c>
      <c r="F1243" s="60" t="str">
        <f t="shared" si="359"/>
        <v/>
      </c>
      <c r="AN1243" s="64"/>
      <c r="AO1243" s="64"/>
      <c r="AP1243" s="64"/>
    </row>
    <row r="1244" spans="2:42" s="60" customFormat="1" x14ac:dyDescent="0.2">
      <c r="B1244" s="60" t="str">
        <f t="shared" si="356"/>
        <v/>
      </c>
      <c r="F1244" s="60" t="str">
        <f t="shared" si="359"/>
        <v/>
      </c>
      <c r="AN1244" s="64"/>
      <c r="AO1244" s="64"/>
      <c r="AP1244" s="64"/>
    </row>
    <row r="1245" spans="2:42" s="60" customFormat="1" x14ac:dyDescent="0.2">
      <c r="B1245" s="60" t="str">
        <f t="shared" si="356"/>
        <v/>
      </c>
      <c r="F1245" s="60" t="str">
        <f t="shared" si="359"/>
        <v/>
      </c>
      <c r="AN1245" s="64"/>
      <c r="AO1245" s="64"/>
      <c r="AP1245" s="64"/>
    </row>
    <row r="1246" spans="2:42" s="60" customFormat="1" x14ac:dyDescent="0.2">
      <c r="B1246" s="60" t="str">
        <f t="shared" si="356"/>
        <v/>
      </c>
      <c r="F1246" s="60" t="str">
        <f t="shared" ref="F1246:F1255" si="360">IF(F107=F$2,"",F107)</f>
        <v/>
      </c>
      <c r="AN1246" s="64"/>
      <c r="AO1246" s="64"/>
      <c r="AP1246" s="64"/>
    </row>
    <row r="1247" spans="2:42" s="60" customFormat="1" x14ac:dyDescent="0.2">
      <c r="B1247" s="60" t="str">
        <f t="shared" si="356"/>
        <v/>
      </c>
      <c r="F1247" s="60" t="str">
        <f t="shared" si="360"/>
        <v/>
      </c>
      <c r="AN1247" s="64"/>
      <c r="AO1247" s="64"/>
      <c r="AP1247" s="64"/>
    </row>
    <row r="1248" spans="2:42" s="60" customFormat="1" x14ac:dyDescent="0.2">
      <c r="B1248" s="60" t="str">
        <f t="shared" si="356"/>
        <v/>
      </c>
      <c r="F1248" s="60" t="str">
        <f t="shared" si="360"/>
        <v/>
      </c>
      <c r="AN1248" s="64"/>
      <c r="AO1248" s="64"/>
      <c r="AP1248" s="64"/>
    </row>
    <row r="1249" spans="2:42" s="60" customFormat="1" x14ac:dyDescent="0.2">
      <c r="B1249" s="60" t="str">
        <f t="shared" si="356"/>
        <v/>
      </c>
      <c r="F1249" s="60" t="str">
        <f t="shared" si="360"/>
        <v/>
      </c>
      <c r="AN1249" s="64"/>
      <c r="AO1249" s="64"/>
      <c r="AP1249" s="64"/>
    </row>
    <row r="1250" spans="2:42" s="60" customFormat="1" x14ac:dyDescent="0.2">
      <c r="B1250" s="60" t="str">
        <f t="shared" si="356"/>
        <v/>
      </c>
      <c r="F1250" s="60" t="str">
        <f t="shared" si="360"/>
        <v/>
      </c>
      <c r="AN1250" s="64"/>
      <c r="AO1250" s="64"/>
      <c r="AP1250" s="64"/>
    </row>
    <row r="1251" spans="2:42" s="60" customFormat="1" x14ac:dyDescent="0.2">
      <c r="B1251" s="60" t="str">
        <f t="shared" si="356"/>
        <v/>
      </c>
      <c r="F1251" s="60" t="str">
        <f t="shared" si="360"/>
        <v/>
      </c>
      <c r="AN1251" s="64"/>
      <c r="AO1251" s="64"/>
      <c r="AP1251" s="64"/>
    </row>
    <row r="1252" spans="2:42" s="60" customFormat="1" x14ac:dyDescent="0.2">
      <c r="B1252" s="60" t="str">
        <f t="shared" si="356"/>
        <v/>
      </c>
      <c r="F1252" s="60" t="str">
        <f t="shared" si="360"/>
        <v/>
      </c>
      <c r="AN1252" s="64"/>
      <c r="AO1252" s="64"/>
      <c r="AP1252" s="64"/>
    </row>
    <row r="1253" spans="2:42" s="60" customFormat="1" x14ac:dyDescent="0.2">
      <c r="B1253" s="60" t="str">
        <f t="shared" si="356"/>
        <v/>
      </c>
      <c r="F1253" s="60" t="str">
        <f t="shared" si="360"/>
        <v/>
      </c>
      <c r="AN1253" s="64"/>
      <c r="AO1253" s="64"/>
      <c r="AP1253" s="64"/>
    </row>
    <row r="1254" spans="2:42" s="60" customFormat="1" x14ac:dyDescent="0.2">
      <c r="B1254" s="60" t="str">
        <f t="shared" si="356"/>
        <v/>
      </c>
      <c r="F1254" s="60" t="str">
        <f t="shared" si="360"/>
        <v/>
      </c>
      <c r="AN1254" s="64"/>
      <c r="AO1254" s="64"/>
      <c r="AP1254" s="64"/>
    </row>
    <row r="1255" spans="2:42" s="60" customFormat="1" x14ac:dyDescent="0.2">
      <c r="B1255" s="60" t="str">
        <f t="shared" si="356"/>
        <v/>
      </c>
      <c r="F1255" s="60" t="str">
        <f t="shared" si="360"/>
        <v/>
      </c>
      <c r="AN1255" s="64"/>
      <c r="AO1255" s="64"/>
      <c r="AP1255" s="64"/>
    </row>
    <row r="1256" spans="2:42" s="60" customFormat="1" x14ac:dyDescent="0.2">
      <c r="B1256" s="60" t="str">
        <f t="shared" si="356"/>
        <v/>
      </c>
      <c r="F1256" s="60" t="str">
        <f t="shared" ref="F1256:F1265" si="361">IF(F117=F$2,"",F117)</f>
        <v/>
      </c>
      <c r="AN1256" s="64"/>
      <c r="AO1256" s="64"/>
      <c r="AP1256" s="64"/>
    </row>
    <row r="1257" spans="2:42" s="60" customFormat="1" x14ac:dyDescent="0.2">
      <c r="B1257" s="60" t="str">
        <f t="shared" si="356"/>
        <v/>
      </c>
      <c r="F1257" s="60" t="str">
        <f t="shared" si="361"/>
        <v/>
      </c>
      <c r="AN1257" s="64"/>
      <c r="AO1257" s="64"/>
      <c r="AP1257" s="64"/>
    </row>
    <row r="1258" spans="2:42" s="60" customFormat="1" x14ac:dyDescent="0.2">
      <c r="B1258" s="60" t="str">
        <f t="shared" si="356"/>
        <v/>
      </c>
      <c r="F1258" s="60" t="str">
        <f t="shared" si="361"/>
        <v/>
      </c>
      <c r="AN1258" s="64"/>
      <c r="AO1258" s="64"/>
      <c r="AP1258" s="64"/>
    </row>
    <row r="1259" spans="2:42" s="60" customFormat="1" x14ac:dyDescent="0.2">
      <c r="B1259" s="60" t="str">
        <f t="shared" si="356"/>
        <v/>
      </c>
      <c r="F1259" s="60" t="str">
        <f t="shared" si="361"/>
        <v/>
      </c>
      <c r="AN1259" s="64"/>
      <c r="AO1259" s="64"/>
      <c r="AP1259" s="64"/>
    </row>
    <row r="1260" spans="2:42" s="60" customFormat="1" x14ac:dyDescent="0.2">
      <c r="B1260" s="60" t="str">
        <f t="shared" si="356"/>
        <v/>
      </c>
      <c r="F1260" s="60" t="str">
        <f t="shared" si="361"/>
        <v/>
      </c>
      <c r="AN1260" s="64"/>
      <c r="AO1260" s="64"/>
      <c r="AP1260" s="64"/>
    </row>
    <row r="1261" spans="2:42" s="60" customFormat="1" x14ac:dyDescent="0.2">
      <c r="B1261" s="60" t="str">
        <f t="shared" si="356"/>
        <v/>
      </c>
      <c r="F1261" s="60" t="str">
        <f t="shared" si="361"/>
        <v/>
      </c>
      <c r="AN1261" s="64"/>
      <c r="AO1261" s="64"/>
      <c r="AP1261" s="64"/>
    </row>
    <row r="1262" spans="2:42" s="60" customFormat="1" x14ac:dyDescent="0.2">
      <c r="B1262" s="60" t="str">
        <f t="shared" si="356"/>
        <v/>
      </c>
      <c r="F1262" s="60" t="str">
        <f t="shared" si="361"/>
        <v/>
      </c>
      <c r="AN1262" s="64"/>
      <c r="AO1262" s="64"/>
      <c r="AP1262" s="64"/>
    </row>
    <row r="1263" spans="2:42" s="60" customFormat="1" x14ac:dyDescent="0.2">
      <c r="B1263" s="60" t="str">
        <f t="shared" si="356"/>
        <v/>
      </c>
      <c r="F1263" s="60" t="str">
        <f t="shared" si="361"/>
        <v/>
      </c>
      <c r="AN1263" s="64"/>
      <c r="AO1263" s="64"/>
      <c r="AP1263" s="64"/>
    </row>
    <row r="1264" spans="2:42" s="60" customFormat="1" x14ac:dyDescent="0.2">
      <c r="B1264" s="60" t="str">
        <f t="shared" si="356"/>
        <v/>
      </c>
      <c r="F1264" s="60" t="str">
        <f t="shared" si="361"/>
        <v/>
      </c>
      <c r="AN1264" s="64"/>
      <c r="AO1264" s="64"/>
      <c r="AP1264" s="64"/>
    </row>
    <row r="1265" spans="2:42" s="60" customFormat="1" x14ac:dyDescent="0.2">
      <c r="B1265" s="60" t="str">
        <f t="shared" si="356"/>
        <v/>
      </c>
      <c r="F1265" s="60" t="str">
        <f t="shared" si="361"/>
        <v/>
      </c>
      <c r="AN1265" s="64"/>
      <c r="AO1265" s="64"/>
      <c r="AP1265" s="64"/>
    </row>
    <row r="1266" spans="2:42" s="60" customFormat="1" x14ac:dyDescent="0.2">
      <c r="B1266" s="60" t="str">
        <f t="shared" si="356"/>
        <v/>
      </c>
      <c r="F1266" s="60" t="str">
        <f t="shared" ref="F1266:F1276" si="362">IF(F127=F$2,"",F127)</f>
        <v/>
      </c>
      <c r="AN1266" s="64"/>
      <c r="AO1266" s="64"/>
      <c r="AP1266" s="64"/>
    </row>
    <row r="1267" spans="2:42" s="60" customFormat="1" x14ac:dyDescent="0.2">
      <c r="B1267" s="60" t="str">
        <f t="shared" si="356"/>
        <v/>
      </c>
      <c r="F1267" s="60" t="str">
        <f t="shared" si="362"/>
        <v/>
      </c>
      <c r="AN1267" s="64"/>
      <c r="AO1267" s="64"/>
      <c r="AP1267" s="64"/>
    </row>
    <row r="1268" spans="2:42" s="60" customFormat="1" x14ac:dyDescent="0.2">
      <c r="B1268" s="60" t="str">
        <f t="shared" si="356"/>
        <v/>
      </c>
      <c r="F1268" s="60" t="str">
        <f t="shared" si="362"/>
        <v/>
      </c>
      <c r="AN1268" s="64"/>
      <c r="AO1268" s="64"/>
      <c r="AP1268" s="64"/>
    </row>
    <row r="1269" spans="2:42" s="60" customFormat="1" x14ac:dyDescent="0.2">
      <c r="B1269" s="60" t="str">
        <f t="shared" si="356"/>
        <v/>
      </c>
      <c r="F1269" s="60" t="str">
        <f t="shared" si="362"/>
        <v/>
      </c>
      <c r="AN1269" s="64"/>
      <c r="AO1269" s="64"/>
      <c r="AP1269" s="64"/>
    </row>
    <row r="1270" spans="2:42" s="60" customFormat="1" x14ac:dyDescent="0.2">
      <c r="B1270" s="60" t="str">
        <f t="shared" si="356"/>
        <v/>
      </c>
      <c r="F1270" s="60" t="str">
        <f t="shared" si="362"/>
        <v/>
      </c>
      <c r="AN1270" s="64"/>
      <c r="AO1270" s="64"/>
      <c r="AP1270" s="64"/>
    </row>
    <row r="1271" spans="2:42" s="60" customFormat="1" x14ac:dyDescent="0.2">
      <c r="B1271" s="60" t="str">
        <f t="shared" ref="B1271:F1334" si="363">IF(B132=B$2,"",B132)</f>
        <v/>
      </c>
      <c r="F1271" s="60" t="str">
        <f t="shared" si="363"/>
        <v/>
      </c>
      <c r="AN1271" s="64"/>
      <c r="AO1271" s="64"/>
      <c r="AP1271" s="64"/>
    </row>
    <row r="1272" spans="2:42" s="60" customFormat="1" x14ac:dyDescent="0.2">
      <c r="B1272" s="60" t="str">
        <f t="shared" si="363"/>
        <v/>
      </c>
      <c r="F1272" s="60" t="str">
        <f t="shared" si="362"/>
        <v/>
      </c>
      <c r="AN1272" s="64"/>
      <c r="AO1272" s="64"/>
      <c r="AP1272" s="64"/>
    </row>
    <row r="1273" spans="2:42" s="60" customFormat="1" x14ac:dyDescent="0.2">
      <c r="B1273" s="60" t="str">
        <f t="shared" si="363"/>
        <v/>
      </c>
      <c r="F1273" s="60" t="str">
        <f t="shared" si="362"/>
        <v/>
      </c>
      <c r="AN1273" s="64"/>
      <c r="AO1273" s="64"/>
      <c r="AP1273" s="64"/>
    </row>
    <row r="1274" spans="2:42" s="60" customFormat="1" x14ac:dyDescent="0.2">
      <c r="B1274" s="60" t="str">
        <f t="shared" si="363"/>
        <v/>
      </c>
      <c r="F1274" s="60" t="str">
        <f t="shared" si="362"/>
        <v/>
      </c>
      <c r="AN1274" s="64"/>
      <c r="AO1274" s="64"/>
      <c r="AP1274" s="64"/>
    </row>
    <row r="1275" spans="2:42" s="60" customFormat="1" x14ac:dyDescent="0.2">
      <c r="B1275" s="60" t="str">
        <f t="shared" si="363"/>
        <v/>
      </c>
      <c r="F1275" s="60" t="str">
        <f t="shared" si="362"/>
        <v/>
      </c>
      <c r="AN1275" s="64"/>
      <c r="AO1275" s="64"/>
      <c r="AP1275" s="64"/>
    </row>
    <row r="1276" spans="2:42" s="60" customFormat="1" x14ac:dyDescent="0.2">
      <c r="B1276" s="60" t="str">
        <f t="shared" si="363"/>
        <v/>
      </c>
      <c r="F1276" s="60" t="str">
        <f t="shared" si="362"/>
        <v/>
      </c>
      <c r="AN1276" s="64"/>
      <c r="AO1276" s="64"/>
      <c r="AP1276" s="64"/>
    </row>
    <row r="1277" spans="2:42" s="60" customFormat="1" x14ac:dyDescent="0.2">
      <c r="B1277" s="60" t="str">
        <f t="shared" si="363"/>
        <v/>
      </c>
      <c r="F1277" s="60" t="str">
        <f t="shared" ref="F1277:F1286" si="364">IF(F138=F$2,"",F138)</f>
        <v/>
      </c>
      <c r="AN1277" s="64"/>
      <c r="AO1277" s="64"/>
      <c r="AP1277" s="64"/>
    </row>
    <row r="1278" spans="2:42" s="60" customFormat="1" x14ac:dyDescent="0.2">
      <c r="B1278" s="60" t="str">
        <f t="shared" si="363"/>
        <v/>
      </c>
      <c r="F1278" s="60" t="str">
        <f t="shared" si="364"/>
        <v/>
      </c>
      <c r="AN1278" s="64"/>
      <c r="AO1278" s="64"/>
      <c r="AP1278" s="64"/>
    </row>
    <row r="1279" spans="2:42" s="60" customFormat="1" x14ac:dyDescent="0.2">
      <c r="B1279" s="60" t="str">
        <f t="shared" si="363"/>
        <v/>
      </c>
      <c r="F1279" s="60" t="str">
        <f t="shared" si="364"/>
        <v/>
      </c>
      <c r="AN1279" s="64"/>
      <c r="AO1279" s="64"/>
      <c r="AP1279" s="64"/>
    </row>
    <row r="1280" spans="2:42" s="60" customFormat="1" x14ac:dyDescent="0.2">
      <c r="B1280" s="60" t="str">
        <f t="shared" si="363"/>
        <v/>
      </c>
      <c r="F1280" s="60" t="str">
        <f t="shared" si="364"/>
        <v/>
      </c>
      <c r="AN1280" s="64"/>
      <c r="AO1280" s="64"/>
      <c r="AP1280" s="64"/>
    </row>
    <row r="1281" spans="2:42" s="60" customFormat="1" x14ac:dyDescent="0.2">
      <c r="B1281" s="60" t="str">
        <f t="shared" si="363"/>
        <v/>
      </c>
      <c r="F1281" s="60" t="str">
        <f t="shared" si="364"/>
        <v/>
      </c>
      <c r="AN1281" s="64"/>
      <c r="AO1281" s="64"/>
      <c r="AP1281" s="64"/>
    </row>
    <row r="1282" spans="2:42" s="60" customFormat="1" x14ac:dyDescent="0.2">
      <c r="B1282" s="60" t="str">
        <f t="shared" si="363"/>
        <v/>
      </c>
      <c r="F1282" s="60" t="str">
        <f t="shared" si="364"/>
        <v/>
      </c>
      <c r="AN1282" s="64"/>
      <c r="AO1282" s="64"/>
      <c r="AP1282" s="64"/>
    </row>
    <row r="1283" spans="2:42" s="60" customFormat="1" x14ac:dyDescent="0.2">
      <c r="B1283" s="60" t="str">
        <f t="shared" si="363"/>
        <v/>
      </c>
      <c r="F1283" s="60" t="str">
        <f t="shared" si="364"/>
        <v/>
      </c>
      <c r="AN1283" s="64"/>
      <c r="AO1283" s="64"/>
      <c r="AP1283" s="64"/>
    </row>
    <row r="1284" spans="2:42" s="60" customFormat="1" x14ac:dyDescent="0.2">
      <c r="B1284" s="60" t="str">
        <f t="shared" si="363"/>
        <v/>
      </c>
      <c r="F1284" s="60" t="str">
        <f t="shared" si="364"/>
        <v/>
      </c>
      <c r="AN1284" s="64"/>
      <c r="AO1284" s="64"/>
      <c r="AP1284" s="64"/>
    </row>
    <row r="1285" spans="2:42" s="60" customFormat="1" x14ac:dyDescent="0.2">
      <c r="B1285" s="60" t="str">
        <f t="shared" si="363"/>
        <v/>
      </c>
      <c r="F1285" s="60" t="str">
        <f t="shared" si="364"/>
        <v/>
      </c>
      <c r="AN1285" s="64"/>
      <c r="AO1285" s="64"/>
      <c r="AP1285" s="64"/>
    </row>
    <row r="1286" spans="2:42" s="60" customFormat="1" x14ac:dyDescent="0.2">
      <c r="B1286" s="60" t="str">
        <f t="shared" si="363"/>
        <v/>
      </c>
      <c r="F1286" s="60" t="str">
        <f t="shared" si="364"/>
        <v/>
      </c>
      <c r="AN1286" s="64"/>
      <c r="AO1286" s="64"/>
      <c r="AP1286" s="64"/>
    </row>
    <row r="1287" spans="2:42" s="60" customFormat="1" x14ac:dyDescent="0.2">
      <c r="B1287" s="60" t="str">
        <f t="shared" si="363"/>
        <v/>
      </c>
      <c r="F1287" s="60" t="str">
        <f t="shared" ref="F1287:F1296" si="365">IF(F148=F$2,"",F148)</f>
        <v/>
      </c>
      <c r="AN1287" s="64"/>
      <c r="AO1287" s="64"/>
      <c r="AP1287" s="64"/>
    </row>
    <row r="1288" spans="2:42" s="60" customFormat="1" x14ac:dyDescent="0.2">
      <c r="B1288" s="60" t="str">
        <f t="shared" si="363"/>
        <v/>
      </c>
      <c r="F1288" s="60" t="str">
        <f t="shared" si="365"/>
        <v/>
      </c>
      <c r="AN1288" s="64"/>
      <c r="AO1288" s="64"/>
      <c r="AP1288" s="64"/>
    </row>
    <row r="1289" spans="2:42" s="60" customFormat="1" x14ac:dyDescent="0.2">
      <c r="B1289" s="60" t="str">
        <f t="shared" si="363"/>
        <v/>
      </c>
      <c r="F1289" s="60" t="str">
        <f t="shared" si="365"/>
        <v/>
      </c>
      <c r="AN1289" s="64"/>
      <c r="AO1289" s="64"/>
      <c r="AP1289" s="64"/>
    </row>
    <row r="1290" spans="2:42" s="60" customFormat="1" x14ac:dyDescent="0.2">
      <c r="B1290" s="60" t="str">
        <f t="shared" si="363"/>
        <v/>
      </c>
      <c r="F1290" s="60" t="str">
        <f t="shared" si="365"/>
        <v/>
      </c>
      <c r="AN1290" s="64"/>
      <c r="AO1290" s="64"/>
      <c r="AP1290" s="64"/>
    </row>
    <row r="1291" spans="2:42" s="60" customFormat="1" x14ac:dyDescent="0.2">
      <c r="B1291" s="60" t="str">
        <f t="shared" si="363"/>
        <v/>
      </c>
      <c r="F1291" s="60" t="str">
        <f t="shared" si="365"/>
        <v/>
      </c>
      <c r="AN1291" s="64"/>
      <c r="AO1291" s="64"/>
      <c r="AP1291" s="64"/>
    </row>
    <row r="1292" spans="2:42" s="60" customFormat="1" x14ac:dyDescent="0.2">
      <c r="B1292" s="60" t="str">
        <f t="shared" si="363"/>
        <v/>
      </c>
      <c r="F1292" s="60" t="str">
        <f t="shared" si="365"/>
        <v/>
      </c>
      <c r="AN1292" s="64"/>
      <c r="AO1292" s="64"/>
      <c r="AP1292" s="64"/>
    </row>
    <row r="1293" spans="2:42" s="60" customFormat="1" x14ac:dyDescent="0.2">
      <c r="B1293" s="60" t="str">
        <f t="shared" si="363"/>
        <v/>
      </c>
      <c r="F1293" s="60" t="str">
        <f t="shared" si="365"/>
        <v/>
      </c>
      <c r="AN1293" s="64"/>
      <c r="AO1293" s="64"/>
      <c r="AP1293" s="64"/>
    </row>
    <row r="1294" spans="2:42" s="60" customFormat="1" x14ac:dyDescent="0.2">
      <c r="B1294" s="60" t="str">
        <f t="shared" si="363"/>
        <v/>
      </c>
      <c r="F1294" s="60" t="str">
        <f t="shared" si="365"/>
        <v/>
      </c>
      <c r="AN1294" s="64"/>
      <c r="AO1294" s="64"/>
      <c r="AP1294" s="64"/>
    </row>
    <row r="1295" spans="2:42" s="60" customFormat="1" x14ac:dyDescent="0.2">
      <c r="B1295" s="60" t="str">
        <f t="shared" si="363"/>
        <v/>
      </c>
      <c r="F1295" s="60" t="str">
        <f t="shared" si="365"/>
        <v/>
      </c>
      <c r="AN1295" s="64"/>
      <c r="AO1295" s="64"/>
      <c r="AP1295" s="64"/>
    </row>
    <row r="1296" spans="2:42" s="60" customFormat="1" x14ac:dyDescent="0.2">
      <c r="B1296" s="60" t="str">
        <f t="shared" si="363"/>
        <v/>
      </c>
      <c r="F1296" s="60" t="str">
        <f t="shared" si="365"/>
        <v/>
      </c>
      <c r="AN1296" s="64"/>
      <c r="AO1296" s="64"/>
      <c r="AP1296" s="64"/>
    </row>
    <row r="1297" spans="2:42" s="60" customFormat="1" x14ac:dyDescent="0.2">
      <c r="B1297" s="60" t="str">
        <f t="shared" si="363"/>
        <v/>
      </c>
      <c r="F1297" s="60" t="str">
        <f t="shared" ref="F1297:F1306" si="366">IF(F158=F$2,"",F158)</f>
        <v/>
      </c>
      <c r="AN1297" s="64"/>
      <c r="AO1297" s="64"/>
      <c r="AP1297" s="64"/>
    </row>
    <row r="1298" spans="2:42" s="60" customFormat="1" x14ac:dyDescent="0.2">
      <c r="B1298" s="60" t="str">
        <f t="shared" si="363"/>
        <v/>
      </c>
      <c r="F1298" s="60" t="str">
        <f t="shared" si="366"/>
        <v/>
      </c>
      <c r="AN1298" s="64"/>
      <c r="AO1298" s="64"/>
      <c r="AP1298" s="64"/>
    </row>
    <row r="1299" spans="2:42" s="60" customFormat="1" x14ac:dyDescent="0.2">
      <c r="B1299" s="60" t="str">
        <f t="shared" si="363"/>
        <v/>
      </c>
      <c r="F1299" s="60" t="str">
        <f t="shared" si="366"/>
        <v/>
      </c>
      <c r="AN1299" s="64"/>
      <c r="AO1299" s="64"/>
      <c r="AP1299" s="64"/>
    </row>
    <row r="1300" spans="2:42" s="60" customFormat="1" x14ac:dyDescent="0.2">
      <c r="B1300" s="60" t="str">
        <f t="shared" si="363"/>
        <v/>
      </c>
      <c r="F1300" s="60" t="str">
        <f t="shared" si="366"/>
        <v/>
      </c>
      <c r="AN1300" s="64"/>
      <c r="AO1300" s="64"/>
      <c r="AP1300" s="64"/>
    </row>
    <row r="1301" spans="2:42" s="60" customFormat="1" x14ac:dyDescent="0.2">
      <c r="B1301" s="60" t="str">
        <f t="shared" si="363"/>
        <v/>
      </c>
      <c r="F1301" s="60" t="str">
        <f t="shared" si="366"/>
        <v/>
      </c>
      <c r="AN1301" s="64"/>
      <c r="AO1301" s="64"/>
      <c r="AP1301" s="64"/>
    </row>
    <row r="1302" spans="2:42" s="60" customFormat="1" x14ac:dyDescent="0.2">
      <c r="B1302" s="60" t="str">
        <f t="shared" si="363"/>
        <v/>
      </c>
      <c r="F1302" s="60" t="str">
        <f t="shared" si="366"/>
        <v/>
      </c>
      <c r="AN1302" s="64"/>
      <c r="AO1302" s="64"/>
      <c r="AP1302" s="64"/>
    </row>
    <row r="1303" spans="2:42" s="60" customFormat="1" x14ac:dyDescent="0.2">
      <c r="B1303" s="60" t="str">
        <f t="shared" si="363"/>
        <v/>
      </c>
      <c r="F1303" s="60" t="str">
        <f t="shared" si="366"/>
        <v/>
      </c>
      <c r="AN1303" s="64"/>
      <c r="AO1303" s="64"/>
      <c r="AP1303" s="64"/>
    </row>
    <row r="1304" spans="2:42" s="60" customFormat="1" x14ac:dyDescent="0.2">
      <c r="B1304" s="60" t="str">
        <f t="shared" si="363"/>
        <v/>
      </c>
      <c r="F1304" s="60" t="str">
        <f t="shared" si="366"/>
        <v/>
      </c>
      <c r="AN1304" s="64"/>
      <c r="AO1304" s="64"/>
      <c r="AP1304" s="64"/>
    </row>
    <row r="1305" spans="2:42" s="60" customFormat="1" x14ac:dyDescent="0.2">
      <c r="B1305" s="60" t="str">
        <f t="shared" si="363"/>
        <v/>
      </c>
      <c r="F1305" s="60" t="str">
        <f t="shared" si="366"/>
        <v/>
      </c>
      <c r="AN1305" s="64"/>
      <c r="AO1305" s="64"/>
      <c r="AP1305" s="64"/>
    </row>
    <row r="1306" spans="2:42" s="60" customFormat="1" x14ac:dyDescent="0.2">
      <c r="B1306" s="60" t="str">
        <f t="shared" si="363"/>
        <v/>
      </c>
      <c r="F1306" s="60" t="str">
        <f t="shared" si="366"/>
        <v/>
      </c>
      <c r="AN1306" s="64"/>
      <c r="AO1306" s="64"/>
      <c r="AP1306" s="64"/>
    </row>
    <row r="1307" spans="2:42" s="60" customFormat="1" x14ac:dyDescent="0.2">
      <c r="B1307" s="60" t="str">
        <f t="shared" si="363"/>
        <v/>
      </c>
      <c r="F1307" s="60" t="str">
        <f t="shared" ref="F1307:F1317" si="367">IF(F168=F$2,"",F168)</f>
        <v/>
      </c>
      <c r="AN1307" s="64"/>
      <c r="AO1307" s="64"/>
      <c r="AP1307" s="64"/>
    </row>
    <row r="1308" spans="2:42" s="60" customFormat="1" x14ac:dyDescent="0.2">
      <c r="B1308" s="60" t="str">
        <f t="shared" si="363"/>
        <v/>
      </c>
      <c r="F1308" s="60" t="str">
        <f t="shared" si="367"/>
        <v/>
      </c>
      <c r="AN1308" s="64"/>
      <c r="AO1308" s="64"/>
      <c r="AP1308" s="64"/>
    </row>
    <row r="1309" spans="2:42" s="60" customFormat="1" x14ac:dyDescent="0.2">
      <c r="B1309" s="60" t="str">
        <f t="shared" si="363"/>
        <v/>
      </c>
      <c r="F1309" s="60" t="str">
        <f t="shared" si="367"/>
        <v/>
      </c>
      <c r="AN1309" s="64"/>
      <c r="AO1309" s="64"/>
      <c r="AP1309" s="64"/>
    </row>
    <row r="1310" spans="2:42" s="60" customFormat="1" x14ac:dyDescent="0.2">
      <c r="B1310" s="60" t="str">
        <f t="shared" si="363"/>
        <v/>
      </c>
      <c r="F1310" s="60" t="str">
        <f t="shared" si="367"/>
        <v/>
      </c>
      <c r="AN1310" s="64"/>
      <c r="AO1310" s="64"/>
      <c r="AP1310" s="64"/>
    </row>
    <row r="1311" spans="2:42" s="60" customFormat="1" x14ac:dyDescent="0.2">
      <c r="B1311" s="60" t="str">
        <f t="shared" si="363"/>
        <v/>
      </c>
      <c r="F1311" s="60" t="str">
        <f t="shared" si="367"/>
        <v/>
      </c>
      <c r="AN1311" s="64"/>
      <c r="AO1311" s="64"/>
      <c r="AP1311" s="64"/>
    </row>
    <row r="1312" spans="2:42" s="60" customFormat="1" x14ac:dyDescent="0.2">
      <c r="B1312" s="60" t="str">
        <f t="shared" si="363"/>
        <v/>
      </c>
      <c r="F1312" s="60" t="str">
        <f t="shared" si="367"/>
        <v/>
      </c>
      <c r="AN1312" s="64"/>
      <c r="AO1312" s="64"/>
      <c r="AP1312" s="64"/>
    </row>
    <row r="1313" spans="2:42" s="60" customFormat="1" x14ac:dyDescent="0.2">
      <c r="B1313" s="60" t="str">
        <f t="shared" si="363"/>
        <v/>
      </c>
      <c r="F1313" s="60" t="str">
        <f t="shared" si="367"/>
        <v/>
      </c>
      <c r="AN1313" s="64"/>
      <c r="AO1313" s="64"/>
      <c r="AP1313" s="64"/>
    </row>
    <row r="1314" spans="2:42" s="60" customFormat="1" x14ac:dyDescent="0.2">
      <c r="B1314" s="60" t="str">
        <f t="shared" si="363"/>
        <v/>
      </c>
      <c r="F1314" s="60" t="str">
        <f t="shared" si="367"/>
        <v/>
      </c>
      <c r="AN1314" s="64"/>
      <c r="AO1314" s="64"/>
      <c r="AP1314" s="64"/>
    </row>
    <row r="1315" spans="2:42" s="60" customFormat="1" x14ac:dyDescent="0.2">
      <c r="B1315" s="60" t="str">
        <f t="shared" si="363"/>
        <v/>
      </c>
      <c r="F1315" s="60" t="str">
        <f t="shared" si="367"/>
        <v/>
      </c>
      <c r="AN1315" s="64"/>
      <c r="AO1315" s="64"/>
      <c r="AP1315" s="64"/>
    </row>
    <row r="1316" spans="2:42" s="60" customFormat="1" x14ac:dyDescent="0.2">
      <c r="B1316" s="60" t="str">
        <f t="shared" si="363"/>
        <v/>
      </c>
      <c r="F1316" s="60" t="str">
        <f t="shared" si="367"/>
        <v/>
      </c>
      <c r="AN1316" s="64"/>
      <c r="AO1316" s="64"/>
      <c r="AP1316" s="64"/>
    </row>
    <row r="1317" spans="2:42" s="60" customFormat="1" x14ac:dyDescent="0.2">
      <c r="B1317" s="60" t="str">
        <f t="shared" si="363"/>
        <v/>
      </c>
      <c r="F1317" s="60" t="str">
        <f t="shared" si="367"/>
        <v/>
      </c>
      <c r="AN1317" s="64"/>
      <c r="AO1317" s="64"/>
      <c r="AP1317" s="64"/>
    </row>
    <row r="1318" spans="2:42" s="60" customFormat="1" x14ac:dyDescent="0.2">
      <c r="B1318" s="60" t="str">
        <f t="shared" si="363"/>
        <v/>
      </c>
      <c r="F1318" s="60" t="str">
        <f t="shared" ref="F1318:F1327" si="368">IF(F179=F$2,"",F179)</f>
        <v/>
      </c>
      <c r="AN1318" s="64"/>
      <c r="AO1318" s="64"/>
      <c r="AP1318" s="64"/>
    </row>
    <row r="1319" spans="2:42" s="60" customFormat="1" x14ac:dyDescent="0.2">
      <c r="B1319" s="60" t="str">
        <f t="shared" si="363"/>
        <v/>
      </c>
      <c r="F1319" s="60" t="str">
        <f t="shared" si="368"/>
        <v/>
      </c>
      <c r="AN1319" s="64"/>
      <c r="AO1319" s="64"/>
      <c r="AP1319" s="64"/>
    </row>
    <row r="1320" spans="2:42" s="60" customFormat="1" x14ac:dyDescent="0.2">
      <c r="B1320" s="60" t="str">
        <f t="shared" si="363"/>
        <v/>
      </c>
      <c r="F1320" s="60" t="str">
        <f t="shared" si="368"/>
        <v/>
      </c>
      <c r="AN1320" s="64"/>
      <c r="AO1320" s="64"/>
      <c r="AP1320" s="64"/>
    </row>
    <row r="1321" spans="2:42" s="60" customFormat="1" x14ac:dyDescent="0.2">
      <c r="B1321" s="60" t="str">
        <f t="shared" si="363"/>
        <v/>
      </c>
      <c r="F1321" s="60" t="str">
        <f t="shared" si="368"/>
        <v/>
      </c>
      <c r="AN1321" s="64"/>
      <c r="AO1321" s="64"/>
      <c r="AP1321" s="64"/>
    </row>
    <row r="1322" spans="2:42" s="60" customFormat="1" x14ac:dyDescent="0.2">
      <c r="B1322" s="60" t="str">
        <f t="shared" si="363"/>
        <v/>
      </c>
      <c r="F1322" s="60" t="str">
        <f t="shared" si="368"/>
        <v/>
      </c>
      <c r="AN1322" s="64"/>
      <c r="AO1322" s="64"/>
      <c r="AP1322" s="64"/>
    </row>
    <row r="1323" spans="2:42" s="60" customFormat="1" x14ac:dyDescent="0.2">
      <c r="B1323" s="60" t="str">
        <f t="shared" si="363"/>
        <v/>
      </c>
      <c r="F1323" s="60" t="str">
        <f t="shared" si="368"/>
        <v/>
      </c>
      <c r="AN1323" s="64"/>
      <c r="AO1323" s="64"/>
      <c r="AP1323" s="64"/>
    </row>
    <row r="1324" spans="2:42" s="60" customFormat="1" x14ac:dyDescent="0.2">
      <c r="B1324" s="60" t="str">
        <f t="shared" si="363"/>
        <v/>
      </c>
      <c r="F1324" s="60" t="str">
        <f t="shared" si="368"/>
        <v/>
      </c>
      <c r="AN1324" s="64"/>
      <c r="AO1324" s="64"/>
      <c r="AP1324" s="64"/>
    </row>
    <row r="1325" spans="2:42" s="60" customFormat="1" x14ac:dyDescent="0.2">
      <c r="B1325" s="60" t="str">
        <f t="shared" si="363"/>
        <v/>
      </c>
      <c r="F1325" s="60" t="str">
        <f t="shared" si="368"/>
        <v/>
      </c>
      <c r="AN1325" s="64"/>
      <c r="AO1325" s="64"/>
      <c r="AP1325" s="64"/>
    </row>
    <row r="1326" spans="2:42" s="60" customFormat="1" x14ac:dyDescent="0.2">
      <c r="B1326" s="60" t="str">
        <f t="shared" si="363"/>
        <v/>
      </c>
      <c r="F1326" s="60" t="str">
        <f t="shared" si="368"/>
        <v/>
      </c>
      <c r="AN1326" s="64"/>
      <c r="AO1326" s="64"/>
      <c r="AP1326" s="64"/>
    </row>
    <row r="1327" spans="2:42" s="60" customFormat="1" x14ac:dyDescent="0.2">
      <c r="B1327" s="60" t="str">
        <f t="shared" si="363"/>
        <v/>
      </c>
      <c r="F1327" s="60" t="str">
        <f t="shared" si="368"/>
        <v/>
      </c>
      <c r="AN1327" s="64"/>
      <c r="AO1327" s="64"/>
      <c r="AP1327" s="64"/>
    </row>
    <row r="1328" spans="2:42" s="60" customFormat="1" x14ac:dyDescent="0.2">
      <c r="B1328" s="60" t="str">
        <f t="shared" si="363"/>
        <v/>
      </c>
      <c r="F1328" s="60" t="str">
        <f t="shared" ref="F1328:F1338" si="369">IF(F189=F$2,"",F189)</f>
        <v/>
      </c>
      <c r="AN1328" s="64"/>
      <c r="AO1328" s="64"/>
      <c r="AP1328" s="64"/>
    </row>
    <row r="1329" spans="2:42" s="60" customFormat="1" x14ac:dyDescent="0.2">
      <c r="B1329" s="60" t="str">
        <f t="shared" si="363"/>
        <v/>
      </c>
      <c r="F1329" s="60" t="str">
        <f t="shared" si="369"/>
        <v/>
      </c>
      <c r="AN1329" s="64"/>
      <c r="AO1329" s="64"/>
      <c r="AP1329" s="64"/>
    </row>
    <row r="1330" spans="2:42" s="60" customFormat="1" x14ac:dyDescent="0.2">
      <c r="B1330" s="60" t="str">
        <f t="shared" si="363"/>
        <v/>
      </c>
      <c r="F1330" s="60" t="str">
        <f t="shared" si="369"/>
        <v/>
      </c>
      <c r="AN1330" s="64"/>
      <c r="AO1330" s="64"/>
      <c r="AP1330" s="64"/>
    </row>
    <row r="1331" spans="2:42" s="60" customFormat="1" x14ac:dyDescent="0.2">
      <c r="B1331" s="60" t="str">
        <f t="shared" si="363"/>
        <v/>
      </c>
      <c r="F1331" s="60" t="str">
        <f t="shared" si="369"/>
        <v/>
      </c>
      <c r="AN1331" s="64"/>
      <c r="AO1331" s="64"/>
      <c r="AP1331" s="64"/>
    </row>
    <row r="1332" spans="2:42" s="60" customFormat="1" x14ac:dyDescent="0.2">
      <c r="B1332" s="60" t="str">
        <f t="shared" si="363"/>
        <v/>
      </c>
      <c r="F1332" s="60" t="str">
        <f t="shared" si="369"/>
        <v/>
      </c>
      <c r="AN1332" s="64"/>
      <c r="AO1332" s="64"/>
      <c r="AP1332" s="64"/>
    </row>
    <row r="1333" spans="2:42" s="60" customFormat="1" x14ac:dyDescent="0.2">
      <c r="B1333" s="60" t="str">
        <f t="shared" si="363"/>
        <v/>
      </c>
      <c r="F1333" s="60" t="str">
        <f t="shared" si="369"/>
        <v/>
      </c>
      <c r="AN1333" s="64"/>
      <c r="AO1333" s="64"/>
      <c r="AP1333" s="64"/>
    </row>
    <row r="1334" spans="2:42" s="60" customFormat="1" x14ac:dyDescent="0.2">
      <c r="B1334" s="60" t="str">
        <f t="shared" si="363"/>
        <v/>
      </c>
      <c r="F1334" s="60" t="str">
        <f t="shared" si="369"/>
        <v/>
      </c>
      <c r="AN1334" s="64"/>
      <c r="AO1334" s="64"/>
      <c r="AP1334" s="64"/>
    </row>
    <row r="1335" spans="2:42" s="60" customFormat="1" x14ac:dyDescent="0.2">
      <c r="B1335" s="60" t="str">
        <f t="shared" ref="B1335:F1398" si="370">IF(B196=B$2,"",B196)</f>
        <v/>
      </c>
      <c r="F1335" s="60" t="str">
        <f t="shared" si="370"/>
        <v/>
      </c>
      <c r="AN1335" s="64"/>
      <c r="AO1335" s="64"/>
      <c r="AP1335" s="64"/>
    </row>
    <row r="1336" spans="2:42" s="60" customFormat="1" x14ac:dyDescent="0.2">
      <c r="B1336" s="60" t="str">
        <f t="shared" si="370"/>
        <v/>
      </c>
      <c r="F1336" s="60" t="str">
        <f t="shared" si="369"/>
        <v/>
      </c>
      <c r="AN1336" s="64"/>
      <c r="AO1336" s="64"/>
      <c r="AP1336" s="64"/>
    </row>
    <row r="1337" spans="2:42" s="60" customFormat="1" x14ac:dyDescent="0.2">
      <c r="B1337" s="60" t="str">
        <f t="shared" si="370"/>
        <v/>
      </c>
      <c r="F1337" s="60" t="str">
        <f t="shared" si="369"/>
        <v/>
      </c>
      <c r="AN1337" s="64"/>
      <c r="AO1337" s="64"/>
      <c r="AP1337" s="64"/>
    </row>
    <row r="1338" spans="2:42" s="60" customFormat="1" x14ac:dyDescent="0.2">
      <c r="B1338" s="60" t="str">
        <f t="shared" si="370"/>
        <v/>
      </c>
      <c r="F1338" s="60" t="str">
        <f t="shared" si="369"/>
        <v/>
      </c>
      <c r="AN1338" s="64"/>
      <c r="AO1338" s="64"/>
      <c r="AP1338" s="64"/>
    </row>
    <row r="1339" spans="2:42" s="60" customFormat="1" x14ac:dyDescent="0.2">
      <c r="B1339" s="60" t="str">
        <f t="shared" si="370"/>
        <v/>
      </c>
      <c r="F1339" s="60" t="str">
        <f t="shared" ref="F1339:F1348" si="371">IF(F200=F$2,"",F200)</f>
        <v/>
      </c>
      <c r="AN1339" s="64"/>
      <c r="AO1339" s="64"/>
      <c r="AP1339" s="64"/>
    </row>
    <row r="1340" spans="2:42" s="60" customFormat="1" x14ac:dyDescent="0.2">
      <c r="B1340" s="60" t="str">
        <f t="shared" si="370"/>
        <v/>
      </c>
      <c r="F1340" s="60" t="str">
        <f t="shared" si="371"/>
        <v/>
      </c>
      <c r="AN1340" s="64"/>
      <c r="AO1340" s="64"/>
      <c r="AP1340" s="64"/>
    </row>
    <row r="1341" spans="2:42" s="60" customFormat="1" x14ac:dyDescent="0.2">
      <c r="B1341" s="60" t="str">
        <f t="shared" si="370"/>
        <v/>
      </c>
      <c r="F1341" s="60" t="str">
        <f t="shared" si="371"/>
        <v/>
      </c>
      <c r="AN1341" s="64"/>
      <c r="AO1341" s="64"/>
      <c r="AP1341" s="64"/>
    </row>
    <row r="1342" spans="2:42" s="60" customFormat="1" x14ac:dyDescent="0.2">
      <c r="B1342" s="60" t="str">
        <f t="shared" si="370"/>
        <v/>
      </c>
      <c r="F1342" s="60" t="str">
        <f t="shared" si="371"/>
        <v/>
      </c>
      <c r="AN1342" s="64"/>
      <c r="AO1342" s="64"/>
      <c r="AP1342" s="64"/>
    </row>
    <row r="1343" spans="2:42" s="60" customFormat="1" x14ac:dyDescent="0.2">
      <c r="B1343" s="60" t="str">
        <f t="shared" si="370"/>
        <v/>
      </c>
      <c r="F1343" s="60" t="str">
        <f t="shared" si="371"/>
        <v/>
      </c>
      <c r="AN1343" s="64"/>
      <c r="AO1343" s="64"/>
      <c r="AP1343" s="64"/>
    </row>
    <row r="1344" spans="2:42" s="60" customFormat="1" x14ac:dyDescent="0.2">
      <c r="B1344" s="60" t="str">
        <f t="shared" si="370"/>
        <v/>
      </c>
      <c r="F1344" s="60" t="str">
        <f t="shared" si="371"/>
        <v/>
      </c>
      <c r="AN1344" s="64"/>
      <c r="AO1344" s="64"/>
      <c r="AP1344" s="64"/>
    </row>
    <row r="1345" spans="2:42" s="60" customFormat="1" x14ac:dyDescent="0.2">
      <c r="B1345" s="60" t="str">
        <f t="shared" si="370"/>
        <v/>
      </c>
      <c r="F1345" s="60" t="str">
        <f t="shared" si="371"/>
        <v/>
      </c>
      <c r="AN1345" s="64"/>
      <c r="AO1345" s="64"/>
      <c r="AP1345" s="64"/>
    </row>
    <row r="1346" spans="2:42" s="60" customFormat="1" x14ac:dyDescent="0.2">
      <c r="B1346" s="60" t="str">
        <f t="shared" si="370"/>
        <v/>
      </c>
      <c r="F1346" s="60" t="str">
        <f t="shared" si="371"/>
        <v/>
      </c>
      <c r="AN1346" s="64"/>
      <c r="AO1346" s="64"/>
      <c r="AP1346" s="64"/>
    </row>
    <row r="1347" spans="2:42" s="60" customFormat="1" x14ac:dyDescent="0.2">
      <c r="B1347" s="60" t="str">
        <f t="shared" si="370"/>
        <v/>
      </c>
      <c r="F1347" s="60" t="str">
        <f t="shared" si="371"/>
        <v/>
      </c>
      <c r="AN1347" s="64"/>
      <c r="AO1347" s="64"/>
      <c r="AP1347" s="64"/>
    </row>
    <row r="1348" spans="2:42" s="60" customFormat="1" x14ac:dyDescent="0.2">
      <c r="B1348" s="60" t="str">
        <f t="shared" si="370"/>
        <v/>
      </c>
      <c r="F1348" s="60" t="str">
        <f t="shared" si="371"/>
        <v/>
      </c>
      <c r="AN1348" s="64"/>
      <c r="AO1348" s="64"/>
      <c r="AP1348" s="64"/>
    </row>
    <row r="1349" spans="2:42" s="60" customFormat="1" x14ac:dyDescent="0.2">
      <c r="B1349" s="60" t="str">
        <f t="shared" si="370"/>
        <v/>
      </c>
      <c r="F1349" s="60" t="str">
        <f t="shared" ref="F1349:F1358" si="372">IF(F210=F$2,"",F210)</f>
        <v/>
      </c>
      <c r="AN1349" s="64"/>
      <c r="AO1349" s="64"/>
      <c r="AP1349" s="64"/>
    </row>
    <row r="1350" spans="2:42" s="60" customFormat="1" x14ac:dyDescent="0.2">
      <c r="B1350" s="60" t="str">
        <f t="shared" si="370"/>
        <v/>
      </c>
      <c r="F1350" s="60" t="str">
        <f t="shared" si="372"/>
        <v/>
      </c>
      <c r="AN1350" s="64"/>
      <c r="AO1350" s="64"/>
      <c r="AP1350" s="64"/>
    </row>
    <row r="1351" spans="2:42" s="60" customFormat="1" x14ac:dyDescent="0.2">
      <c r="B1351" s="60" t="str">
        <f t="shared" si="370"/>
        <v/>
      </c>
      <c r="F1351" s="60" t="str">
        <f t="shared" si="372"/>
        <v/>
      </c>
      <c r="AN1351" s="64"/>
      <c r="AO1351" s="64"/>
      <c r="AP1351" s="64"/>
    </row>
    <row r="1352" spans="2:42" s="60" customFormat="1" x14ac:dyDescent="0.2">
      <c r="B1352" s="60" t="str">
        <f t="shared" si="370"/>
        <v/>
      </c>
      <c r="F1352" s="60" t="str">
        <f t="shared" si="372"/>
        <v/>
      </c>
      <c r="AN1352" s="64"/>
      <c r="AO1352" s="64"/>
      <c r="AP1352" s="64"/>
    </row>
    <row r="1353" spans="2:42" s="60" customFormat="1" x14ac:dyDescent="0.2">
      <c r="B1353" s="60" t="str">
        <f t="shared" si="370"/>
        <v/>
      </c>
      <c r="F1353" s="60" t="str">
        <f t="shared" si="372"/>
        <v/>
      </c>
      <c r="AN1353" s="64"/>
      <c r="AO1353" s="64"/>
      <c r="AP1353" s="64"/>
    </row>
    <row r="1354" spans="2:42" s="60" customFormat="1" x14ac:dyDescent="0.2">
      <c r="B1354" s="60" t="str">
        <f t="shared" si="370"/>
        <v/>
      </c>
      <c r="F1354" s="60" t="str">
        <f t="shared" si="372"/>
        <v/>
      </c>
      <c r="AN1354" s="64"/>
      <c r="AO1354" s="64"/>
      <c r="AP1354" s="64"/>
    </row>
    <row r="1355" spans="2:42" s="60" customFormat="1" x14ac:dyDescent="0.2">
      <c r="B1355" s="60" t="str">
        <f t="shared" si="370"/>
        <v/>
      </c>
      <c r="F1355" s="60" t="str">
        <f t="shared" si="372"/>
        <v/>
      </c>
      <c r="AN1355" s="64"/>
      <c r="AO1355" s="64"/>
      <c r="AP1355" s="64"/>
    </row>
    <row r="1356" spans="2:42" s="60" customFormat="1" x14ac:dyDescent="0.2">
      <c r="B1356" s="60" t="str">
        <f t="shared" si="370"/>
        <v/>
      </c>
      <c r="F1356" s="60" t="str">
        <f t="shared" si="372"/>
        <v/>
      </c>
      <c r="AN1356" s="64"/>
      <c r="AO1356" s="64"/>
      <c r="AP1356" s="64"/>
    </row>
    <row r="1357" spans="2:42" s="60" customFormat="1" x14ac:dyDescent="0.2">
      <c r="B1357" s="60" t="str">
        <f t="shared" si="370"/>
        <v/>
      </c>
      <c r="F1357" s="60" t="str">
        <f t="shared" si="372"/>
        <v/>
      </c>
      <c r="AN1357" s="64"/>
      <c r="AO1357" s="64"/>
      <c r="AP1357" s="64"/>
    </row>
    <row r="1358" spans="2:42" s="60" customFormat="1" x14ac:dyDescent="0.2">
      <c r="B1358" s="60" t="str">
        <f t="shared" si="370"/>
        <v/>
      </c>
      <c r="F1358" s="60" t="str">
        <f t="shared" si="372"/>
        <v/>
      </c>
      <c r="AN1358" s="64"/>
      <c r="AO1358" s="64"/>
      <c r="AP1358" s="64"/>
    </row>
    <row r="1359" spans="2:42" s="60" customFormat="1" x14ac:dyDescent="0.2">
      <c r="B1359" s="60" t="str">
        <f t="shared" si="370"/>
        <v/>
      </c>
      <c r="F1359" s="60" t="str">
        <f t="shared" ref="F1359:F1368" si="373">IF(F220=F$2,"",F220)</f>
        <v/>
      </c>
      <c r="AN1359" s="64"/>
      <c r="AO1359" s="64"/>
      <c r="AP1359" s="64"/>
    </row>
    <row r="1360" spans="2:42" s="60" customFormat="1" x14ac:dyDescent="0.2">
      <c r="B1360" s="60" t="str">
        <f t="shared" si="370"/>
        <v/>
      </c>
      <c r="F1360" s="60" t="str">
        <f t="shared" si="373"/>
        <v/>
      </c>
      <c r="AN1360" s="64"/>
      <c r="AO1360" s="64"/>
      <c r="AP1360" s="64"/>
    </row>
    <row r="1361" spans="2:42" s="60" customFormat="1" x14ac:dyDescent="0.2">
      <c r="B1361" s="60" t="str">
        <f t="shared" si="370"/>
        <v/>
      </c>
      <c r="F1361" s="60" t="str">
        <f t="shared" si="373"/>
        <v/>
      </c>
      <c r="AN1361" s="64"/>
      <c r="AO1361" s="64"/>
      <c r="AP1361" s="64"/>
    </row>
    <row r="1362" spans="2:42" s="60" customFormat="1" x14ac:dyDescent="0.2">
      <c r="B1362" s="60" t="str">
        <f t="shared" si="370"/>
        <v/>
      </c>
      <c r="F1362" s="60" t="str">
        <f t="shared" si="373"/>
        <v/>
      </c>
      <c r="AN1362" s="64"/>
      <c r="AO1362" s="64"/>
      <c r="AP1362" s="64"/>
    </row>
    <row r="1363" spans="2:42" s="60" customFormat="1" x14ac:dyDescent="0.2">
      <c r="B1363" s="60" t="str">
        <f t="shared" si="370"/>
        <v/>
      </c>
      <c r="F1363" s="60" t="str">
        <f t="shared" si="373"/>
        <v/>
      </c>
      <c r="AN1363" s="64"/>
      <c r="AO1363" s="64"/>
      <c r="AP1363" s="64"/>
    </row>
    <row r="1364" spans="2:42" s="60" customFormat="1" x14ac:dyDescent="0.2">
      <c r="B1364" s="60" t="str">
        <f t="shared" si="370"/>
        <v/>
      </c>
      <c r="F1364" s="60" t="str">
        <f t="shared" si="373"/>
        <v/>
      </c>
      <c r="AN1364" s="64"/>
      <c r="AO1364" s="64"/>
      <c r="AP1364" s="64"/>
    </row>
    <row r="1365" spans="2:42" s="60" customFormat="1" x14ac:dyDescent="0.2">
      <c r="B1365" s="60" t="str">
        <f t="shared" si="370"/>
        <v/>
      </c>
      <c r="F1365" s="60" t="str">
        <f t="shared" si="373"/>
        <v/>
      </c>
      <c r="AN1365" s="64"/>
      <c r="AO1365" s="64"/>
      <c r="AP1365" s="64"/>
    </row>
    <row r="1366" spans="2:42" s="60" customFormat="1" x14ac:dyDescent="0.2">
      <c r="B1366" s="60" t="str">
        <f t="shared" si="370"/>
        <v/>
      </c>
      <c r="F1366" s="60" t="str">
        <f t="shared" si="373"/>
        <v/>
      </c>
      <c r="AN1366" s="64"/>
      <c r="AO1366" s="64"/>
      <c r="AP1366" s="64"/>
    </row>
    <row r="1367" spans="2:42" s="60" customFormat="1" x14ac:dyDescent="0.2">
      <c r="B1367" s="60" t="str">
        <f t="shared" si="370"/>
        <v/>
      </c>
      <c r="F1367" s="60" t="str">
        <f t="shared" si="373"/>
        <v/>
      </c>
      <c r="AN1367" s="64"/>
      <c r="AO1367" s="64"/>
      <c r="AP1367" s="64"/>
    </row>
    <row r="1368" spans="2:42" s="60" customFormat="1" x14ac:dyDescent="0.2">
      <c r="B1368" s="60" t="str">
        <f t="shared" si="370"/>
        <v/>
      </c>
      <c r="F1368" s="60" t="str">
        <f t="shared" si="373"/>
        <v/>
      </c>
      <c r="AN1368" s="64"/>
      <c r="AO1368" s="64"/>
      <c r="AP1368" s="64"/>
    </row>
    <row r="1369" spans="2:42" s="60" customFormat="1" x14ac:dyDescent="0.2">
      <c r="B1369" s="60" t="str">
        <f t="shared" si="370"/>
        <v/>
      </c>
      <c r="F1369" s="60" t="str">
        <f t="shared" ref="F1369:F1378" si="374">IF(F230=F$2,"",F230)</f>
        <v/>
      </c>
      <c r="AN1369" s="64"/>
      <c r="AO1369" s="64"/>
      <c r="AP1369" s="64"/>
    </row>
    <row r="1370" spans="2:42" s="60" customFormat="1" x14ac:dyDescent="0.2">
      <c r="B1370" s="60" t="str">
        <f t="shared" si="370"/>
        <v/>
      </c>
      <c r="F1370" s="60" t="str">
        <f t="shared" si="374"/>
        <v/>
      </c>
      <c r="AN1370" s="64"/>
      <c r="AO1370" s="64"/>
      <c r="AP1370" s="64"/>
    </row>
    <row r="1371" spans="2:42" s="60" customFormat="1" x14ac:dyDescent="0.2">
      <c r="B1371" s="60" t="str">
        <f t="shared" si="370"/>
        <v/>
      </c>
      <c r="F1371" s="60" t="str">
        <f t="shared" si="374"/>
        <v/>
      </c>
      <c r="AN1371" s="64"/>
      <c r="AO1371" s="64"/>
      <c r="AP1371" s="64"/>
    </row>
    <row r="1372" spans="2:42" s="60" customFormat="1" x14ac:dyDescent="0.2">
      <c r="B1372" s="60" t="str">
        <f t="shared" si="370"/>
        <v/>
      </c>
      <c r="F1372" s="60" t="str">
        <f t="shared" si="374"/>
        <v/>
      </c>
      <c r="AN1372" s="64"/>
      <c r="AO1372" s="64"/>
      <c r="AP1372" s="64"/>
    </row>
    <row r="1373" spans="2:42" s="60" customFormat="1" x14ac:dyDescent="0.2">
      <c r="B1373" s="60" t="str">
        <f t="shared" si="370"/>
        <v/>
      </c>
      <c r="F1373" s="60" t="str">
        <f t="shared" si="374"/>
        <v/>
      </c>
      <c r="AN1373" s="64"/>
      <c r="AO1373" s="64"/>
      <c r="AP1373" s="64"/>
    </row>
    <row r="1374" spans="2:42" s="60" customFormat="1" x14ac:dyDescent="0.2">
      <c r="B1374" s="60" t="str">
        <f t="shared" si="370"/>
        <v/>
      </c>
      <c r="F1374" s="60" t="str">
        <f t="shared" si="374"/>
        <v/>
      </c>
      <c r="AN1374" s="64"/>
      <c r="AO1374" s="64"/>
      <c r="AP1374" s="64"/>
    </row>
    <row r="1375" spans="2:42" s="60" customFormat="1" x14ac:dyDescent="0.2">
      <c r="B1375" s="60" t="str">
        <f t="shared" si="370"/>
        <v/>
      </c>
      <c r="F1375" s="60" t="str">
        <f t="shared" si="374"/>
        <v/>
      </c>
      <c r="AN1375" s="64"/>
      <c r="AO1375" s="64"/>
      <c r="AP1375" s="64"/>
    </row>
    <row r="1376" spans="2:42" s="60" customFormat="1" x14ac:dyDescent="0.2">
      <c r="B1376" s="60" t="str">
        <f t="shared" si="370"/>
        <v/>
      </c>
      <c r="F1376" s="60" t="str">
        <f t="shared" si="374"/>
        <v/>
      </c>
      <c r="AN1376" s="64"/>
      <c r="AO1376" s="64"/>
      <c r="AP1376" s="64"/>
    </row>
    <row r="1377" spans="2:42" s="60" customFormat="1" x14ac:dyDescent="0.2">
      <c r="B1377" s="60" t="str">
        <f t="shared" si="370"/>
        <v/>
      </c>
      <c r="F1377" s="60" t="str">
        <f t="shared" si="374"/>
        <v/>
      </c>
      <c r="AN1377" s="64"/>
      <c r="AO1377" s="64"/>
      <c r="AP1377" s="64"/>
    </row>
    <row r="1378" spans="2:42" s="60" customFormat="1" x14ac:dyDescent="0.2">
      <c r="B1378" s="60" t="str">
        <f t="shared" si="370"/>
        <v/>
      </c>
      <c r="F1378" s="60" t="str">
        <f t="shared" si="374"/>
        <v/>
      </c>
      <c r="AN1378" s="64"/>
      <c r="AO1378" s="64"/>
      <c r="AP1378" s="64"/>
    </row>
    <row r="1379" spans="2:42" s="60" customFormat="1" x14ac:dyDescent="0.2">
      <c r="B1379" s="60" t="str">
        <f t="shared" si="370"/>
        <v/>
      </c>
      <c r="F1379" s="60" t="str">
        <f t="shared" ref="F1379:F1389" si="375">IF(F240=F$2,"",F240)</f>
        <v/>
      </c>
      <c r="AN1379" s="64"/>
      <c r="AO1379" s="64"/>
      <c r="AP1379" s="64"/>
    </row>
    <row r="1380" spans="2:42" s="60" customFormat="1" x14ac:dyDescent="0.2">
      <c r="B1380" s="60" t="str">
        <f t="shared" si="370"/>
        <v/>
      </c>
      <c r="F1380" s="60" t="str">
        <f t="shared" si="375"/>
        <v/>
      </c>
      <c r="AN1380" s="64"/>
      <c r="AO1380" s="64"/>
      <c r="AP1380" s="64"/>
    </row>
    <row r="1381" spans="2:42" s="60" customFormat="1" x14ac:dyDescent="0.2">
      <c r="B1381" s="60" t="str">
        <f t="shared" si="370"/>
        <v/>
      </c>
      <c r="F1381" s="60" t="str">
        <f t="shared" si="375"/>
        <v/>
      </c>
      <c r="AN1381" s="64"/>
      <c r="AO1381" s="64"/>
      <c r="AP1381" s="64"/>
    </row>
    <row r="1382" spans="2:42" s="60" customFormat="1" x14ac:dyDescent="0.2">
      <c r="B1382" s="60" t="str">
        <f t="shared" si="370"/>
        <v/>
      </c>
      <c r="F1382" s="60" t="str">
        <f t="shared" si="375"/>
        <v/>
      </c>
      <c r="AN1382" s="64"/>
      <c r="AO1382" s="64"/>
      <c r="AP1382" s="64"/>
    </row>
    <row r="1383" spans="2:42" s="60" customFormat="1" x14ac:dyDescent="0.2">
      <c r="B1383" s="60" t="str">
        <f t="shared" si="370"/>
        <v/>
      </c>
      <c r="F1383" s="60" t="str">
        <f t="shared" si="375"/>
        <v/>
      </c>
      <c r="AN1383" s="64"/>
      <c r="AO1383" s="64"/>
      <c r="AP1383" s="64"/>
    </row>
    <row r="1384" spans="2:42" s="60" customFormat="1" x14ac:dyDescent="0.2">
      <c r="B1384" s="60" t="str">
        <f t="shared" si="370"/>
        <v/>
      </c>
      <c r="F1384" s="60" t="str">
        <f t="shared" si="375"/>
        <v/>
      </c>
      <c r="AN1384" s="64"/>
      <c r="AO1384" s="64"/>
      <c r="AP1384" s="64"/>
    </row>
    <row r="1385" spans="2:42" s="60" customFormat="1" x14ac:dyDescent="0.2">
      <c r="B1385" s="60" t="str">
        <f t="shared" si="370"/>
        <v/>
      </c>
      <c r="F1385" s="60" t="str">
        <f t="shared" si="375"/>
        <v/>
      </c>
      <c r="AN1385" s="64"/>
      <c r="AO1385" s="64"/>
      <c r="AP1385" s="64"/>
    </row>
    <row r="1386" spans="2:42" s="60" customFormat="1" x14ac:dyDescent="0.2">
      <c r="B1386" s="60" t="str">
        <f t="shared" si="370"/>
        <v/>
      </c>
      <c r="F1386" s="60" t="str">
        <f t="shared" si="375"/>
        <v/>
      </c>
      <c r="AN1386" s="64"/>
      <c r="AO1386" s="64"/>
      <c r="AP1386" s="64"/>
    </row>
    <row r="1387" spans="2:42" s="60" customFormat="1" x14ac:dyDescent="0.2">
      <c r="B1387" s="60" t="str">
        <f t="shared" si="370"/>
        <v/>
      </c>
      <c r="F1387" s="60" t="str">
        <f t="shared" si="375"/>
        <v/>
      </c>
      <c r="AN1387" s="64"/>
      <c r="AO1387" s="64"/>
      <c r="AP1387" s="64"/>
    </row>
    <row r="1388" spans="2:42" s="60" customFormat="1" x14ac:dyDescent="0.2">
      <c r="B1388" s="60" t="str">
        <f t="shared" si="370"/>
        <v/>
      </c>
      <c r="F1388" s="60" t="str">
        <f t="shared" si="375"/>
        <v/>
      </c>
      <c r="AN1388" s="64"/>
      <c r="AO1388" s="64"/>
      <c r="AP1388" s="64"/>
    </row>
    <row r="1389" spans="2:42" s="60" customFormat="1" x14ac:dyDescent="0.2">
      <c r="B1389" s="60" t="str">
        <f t="shared" si="370"/>
        <v/>
      </c>
      <c r="F1389" s="60" t="str">
        <f t="shared" si="375"/>
        <v/>
      </c>
      <c r="AN1389" s="64"/>
      <c r="AO1389" s="64"/>
      <c r="AP1389" s="64"/>
    </row>
    <row r="1390" spans="2:42" s="60" customFormat="1" x14ac:dyDescent="0.2">
      <c r="B1390" s="60" t="str">
        <f t="shared" si="370"/>
        <v/>
      </c>
      <c r="F1390" s="60" t="str">
        <f t="shared" ref="F1390:F1398" si="376">IF(F251=F$2,"",F251)</f>
        <v/>
      </c>
      <c r="AN1390" s="64"/>
      <c r="AO1390" s="64"/>
      <c r="AP1390" s="64"/>
    </row>
    <row r="1391" spans="2:42" s="60" customFormat="1" x14ac:dyDescent="0.2">
      <c r="B1391" s="60" t="str">
        <f t="shared" si="370"/>
        <v/>
      </c>
      <c r="F1391" s="60" t="str">
        <f t="shared" si="376"/>
        <v/>
      </c>
      <c r="AN1391" s="64"/>
      <c r="AO1391" s="64"/>
      <c r="AP1391" s="64"/>
    </row>
    <row r="1392" spans="2:42" s="60" customFormat="1" x14ac:dyDescent="0.2">
      <c r="B1392" s="60" t="str">
        <f t="shared" si="370"/>
        <v/>
      </c>
      <c r="F1392" s="60" t="str">
        <f t="shared" si="376"/>
        <v/>
      </c>
      <c r="AN1392" s="64"/>
      <c r="AO1392" s="64"/>
      <c r="AP1392" s="64"/>
    </row>
    <row r="1393" spans="2:42" s="60" customFormat="1" x14ac:dyDescent="0.2">
      <c r="B1393" s="60" t="str">
        <f t="shared" si="370"/>
        <v/>
      </c>
      <c r="F1393" s="60" t="str">
        <f t="shared" si="376"/>
        <v/>
      </c>
      <c r="AN1393" s="64"/>
      <c r="AO1393" s="64"/>
      <c r="AP1393" s="64"/>
    </row>
    <row r="1394" spans="2:42" s="60" customFormat="1" x14ac:dyDescent="0.2">
      <c r="B1394" s="60" t="str">
        <f t="shared" si="370"/>
        <v/>
      </c>
      <c r="F1394" s="60" t="str">
        <f t="shared" si="376"/>
        <v/>
      </c>
      <c r="AN1394" s="64"/>
      <c r="AO1394" s="64"/>
      <c r="AP1394" s="64"/>
    </row>
    <row r="1395" spans="2:42" s="60" customFormat="1" x14ac:dyDescent="0.2">
      <c r="B1395" s="60" t="str">
        <f t="shared" si="370"/>
        <v/>
      </c>
      <c r="F1395" s="60" t="str">
        <f t="shared" si="376"/>
        <v/>
      </c>
      <c r="AN1395" s="64"/>
      <c r="AO1395" s="64"/>
      <c r="AP1395" s="64"/>
    </row>
    <row r="1396" spans="2:42" s="60" customFormat="1" x14ac:dyDescent="0.2">
      <c r="B1396" s="60" t="str">
        <f t="shared" si="370"/>
        <v/>
      </c>
      <c r="F1396" s="60" t="str">
        <f t="shared" si="376"/>
        <v/>
      </c>
      <c r="AN1396" s="64"/>
      <c r="AO1396" s="64"/>
      <c r="AP1396" s="64"/>
    </row>
    <row r="1397" spans="2:42" s="60" customFormat="1" x14ac:dyDescent="0.2">
      <c r="B1397" s="60" t="str">
        <f t="shared" si="370"/>
        <v/>
      </c>
      <c r="F1397" s="60" t="str">
        <f t="shared" si="376"/>
        <v/>
      </c>
      <c r="AN1397" s="64"/>
      <c r="AO1397" s="64"/>
      <c r="AP1397" s="64"/>
    </row>
    <row r="1398" spans="2:42" s="60" customFormat="1" x14ac:dyDescent="0.2">
      <c r="B1398" s="60" t="str">
        <f t="shared" si="370"/>
        <v/>
      </c>
      <c r="F1398" s="60" t="str">
        <f t="shared" si="376"/>
        <v/>
      </c>
      <c r="AN1398" s="64"/>
      <c r="AO1398" s="64"/>
      <c r="AP1398" s="64"/>
    </row>
    <row r="1399" spans="2:42" s="60" customFormat="1" x14ac:dyDescent="0.2">
      <c r="B1399" s="60" t="str">
        <f t="shared" ref="B1399:F1462" si="377">IF(B260=B$2,"",B260)</f>
        <v/>
      </c>
      <c r="F1399" s="60" t="str">
        <f t="shared" si="377"/>
        <v/>
      </c>
      <c r="AN1399" s="64"/>
      <c r="AO1399" s="64"/>
      <c r="AP1399" s="64"/>
    </row>
    <row r="1400" spans="2:42" s="60" customFormat="1" x14ac:dyDescent="0.2">
      <c r="B1400" s="60" t="str">
        <f t="shared" si="377"/>
        <v/>
      </c>
      <c r="F1400" s="60" t="str">
        <f t="shared" ref="F1400:F1410" si="378">IF(F261=F$2,"",F261)</f>
        <v/>
      </c>
      <c r="AN1400" s="64"/>
      <c r="AO1400" s="64"/>
      <c r="AP1400" s="64"/>
    </row>
    <row r="1401" spans="2:42" s="60" customFormat="1" x14ac:dyDescent="0.2">
      <c r="B1401" s="60" t="str">
        <f t="shared" si="377"/>
        <v/>
      </c>
      <c r="F1401" s="60" t="str">
        <f t="shared" si="378"/>
        <v/>
      </c>
      <c r="AN1401" s="64"/>
      <c r="AO1401" s="64"/>
      <c r="AP1401" s="64"/>
    </row>
    <row r="1402" spans="2:42" s="60" customFormat="1" x14ac:dyDescent="0.2">
      <c r="B1402" s="60" t="str">
        <f t="shared" si="377"/>
        <v/>
      </c>
      <c r="F1402" s="60" t="str">
        <f t="shared" si="378"/>
        <v/>
      </c>
      <c r="AN1402" s="64"/>
      <c r="AO1402" s="64"/>
      <c r="AP1402" s="64"/>
    </row>
    <row r="1403" spans="2:42" s="60" customFormat="1" x14ac:dyDescent="0.2">
      <c r="B1403" s="60" t="str">
        <f t="shared" si="377"/>
        <v/>
      </c>
      <c r="F1403" s="60" t="str">
        <f t="shared" si="378"/>
        <v/>
      </c>
      <c r="AN1403" s="64"/>
      <c r="AO1403" s="64"/>
      <c r="AP1403" s="64"/>
    </row>
    <row r="1404" spans="2:42" s="60" customFormat="1" x14ac:dyDescent="0.2">
      <c r="B1404" s="60" t="str">
        <f t="shared" si="377"/>
        <v/>
      </c>
      <c r="F1404" s="60" t="str">
        <f t="shared" si="378"/>
        <v/>
      </c>
      <c r="AN1404" s="64"/>
      <c r="AO1404" s="64"/>
      <c r="AP1404" s="64"/>
    </row>
    <row r="1405" spans="2:42" s="60" customFormat="1" x14ac:dyDescent="0.2">
      <c r="B1405" s="60" t="str">
        <f t="shared" si="377"/>
        <v/>
      </c>
      <c r="F1405" s="60" t="str">
        <f t="shared" si="378"/>
        <v/>
      </c>
      <c r="AN1405" s="64"/>
      <c r="AO1405" s="64"/>
      <c r="AP1405" s="64"/>
    </row>
    <row r="1406" spans="2:42" s="60" customFormat="1" x14ac:dyDescent="0.2">
      <c r="B1406" s="60" t="str">
        <f t="shared" si="377"/>
        <v/>
      </c>
      <c r="F1406" s="60" t="str">
        <f t="shared" si="378"/>
        <v/>
      </c>
      <c r="AN1406" s="64"/>
      <c r="AO1406" s="64"/>
      <c r="AP1406" s="64"/>
    </row>
    <row r="1407" spans="2:42" s="60" customFormat="1" x14ac:dyDescent="0.2">
      <c r="B1407" s="60" t="str">
        <f t="shared" si="377"/>
        <v/>
      </c>
      <c r="F1407" s="60" t="str">
        <f t="shared" si="378"/>
        <v/>
      </c>
      <c r="AN1407" s="64"/>
      <c r="AO1407" s="64"/>
      <c r="AP1407" s="64"/>
    </row>
    <row r="1408" spans="2:42" s="60" customFormat="1" x14ac:dyDescent="0.2">
      <c r="B1408" s="60" t="str">
        <f t="shared" si="377"/>
        <v/>
      </c>
      <c r="F1408" s="60" t="str">
        <f t="shared" si="378"/>
        <v/>
      </c>
      <c r="AN1408" s="64"/>
      <c r="AO1408" s="64"/>
      <c r="AP1408" s="64"/>
    </row>
    <row r="1409" spans="2:42" s="60" customFormat="1" x14ac:dyDescent="0.2">
      <c r="B1409" s="60" t="str">
        <f t="shared" si="377"/>
        <v/>
      </c>
      <c r="F1409" s="60" t="str">
        <f t="shared" si="378"/>
        <v/>
      </c>
      <c r="AN1409" s="64"/>
      <c r="AO1409" s="64"/>
      <c r="AP1409" s="64"/>
    </row>
    <row r="1410" spans="2:42" s="60" customFormat="1" x14ac:dyDescent="0.2">
      <c r="B1410" s="60" t="str">
        <f t="shared" si="377"/>
        <v/>
      </c>
      <c r="F1410" s="60" t="str">
        <f t="shared" si="378"/>
        <v/>
      </c>
      <c r="AN1410" s="64"/>
      <c r="AO1410" s="64"/>
      <c r="AP1410" s="64"/>
    </row>
    <row r="1411" spans="2:42" s="60" customFormat="1" x14ac:dyDescent="0.2">
      <c r="B1411" s="60" t="str">
        <f t="shared" si="377"/>
        <v/>
      </c>
      <c r="F1411" s="60" t="str">
        <f t="shared" ref="F1411:F1420" si="379">IF(F272=F$2,"",F272)</f>
        <v/>
      </c>
      <c r="AN1411" s="64"/>
      <c r="AO1411" s="64"/>
      <c r="AP1411" s="64"/>
    </row>
    <row r="1412" spans="2:42" s="60" customFormat="1" x14ac:dyDescent="0.2">
      <c r="B1412" s="60" t="str">
        <f t="shared" si="377"/>
        <v/>
      </c>
      <c r="F1412" s="60" t="str">
        <f t="shared" si="379"/>
        <v/>
      </c>
      <c r="AN1412" s="64"/>
      <c r="AO1412" s="64"/>
      <c r="AP1412" s="64"/>
    </row>
    <row r="1413" spans="2:42" s="60" customFormat="1" x14ac:dyDescent="0.2">
      <c r="B1413" s="60" t="str">
        <f t="shared" si="377"/>
        <v/>
      </c>
      <c r="F1413" s="60" t="str">
        <f t="shared" si="379"/>
        <v/>
      </c>
      <c r="AN1413" s="64"/>
      <c r="AO1413" s="64"/>
      <c r="AP1413" s="64"/>
    </row>
    <row r="1414" spans="2:42" s="60" customFormat="1" x14ac:dyDescent="0.2">
      <c r="B1414" s="60" t="str">
        <f t="shared" si="377"/>
        <v/>
      </c>
      <c r="F1414" s="60" t="str">
        <f t="shared" si="379"/>
        <v/>
      </c>
      <c r="AN1414" s="64"/>
      <c r="AO1414" s="64"/>
      <c r="AP1414" s="64"/>
    </row>
    <row r="1415" spans="2:42" s="60" customFormat="1" x14ac:dyDescent="0.2">
      <c r="B1415" s="60" t="str">
        <f t="shared" si="377"/>
        <v/>
      </c>
      <c r="F1415" s="60" t="str">
        <f t="shared" si="379"/>
        <v/>
      </c>
      <c r="AN1415" s="64"/>
      <c r="AO1415" s="64"/>
      <c r="AP1415" s="64"/>
    </row>
    <row r="1416" spans="2:42" s="60" customFormat="1" x14ac:dyDescent="0.2">
      <c r="B1416" s="60" t="str">
        <f t="shared" si="377"/>
        <v/>
      </c>
      <c r="F1416" s="60" t="str">
        <f t="shared" si="379"/>
        <v/>
      </c>
      <c r="AN1416" s="64"/>
      <c r="AO1416" s="64"/>
      <c r="AP1416" s="64"/>
    </row>
    <row r="1417" spans="2:42" s="60" customFormat="1" x14ac:dyDescent="0.2">
      <c r="B1417" s="60" t="str">
        <f t="shared" si="377"/>
        <v/>
      </c>
      <c r="F1417" s="60" t="str">
        <f t="shared" si="379"/>
        <v/>
      </c>
      <c r="AN1417" s="64"/>
      <c r="AO1417" s="64"/>
      <c r="AP1417" s="64"/>
    </row>
    <row r="1418" spans="2:42" s="60" customFormat="1" x14ac:dyDescent="0.2">
      <c r="B1418" s="60" t="str">
        <f t="shared" si="377"/>
        <v/>
      </c>
      <c r="F1418" s="60" t="str">
        <f t="shared" si="379"/>
        <v/>
      </c>
      <c r="AN1418" s="64"/>
      <c r="AO1418" s="64"/>
      <c r="AP1418" s="64"/>
    </row>
    <row r="1419" spans="2:42" s="60" customFormat="1" x14ac:dyDescent="0.2">
      <c r="B1419" s="60" t="str">
        <f t="shared" si="377"/>
        <v/>
      </c>
      <c r="F1419" s="60" t="str">
        <f t="shared" si="379"/>
        <v/>
      </c>
      <c r="AN1419" s="64"/>
      <c r="AO1419" s="64"/>
      <c r="AP1419" s="64"/>
    </row>
    <row r="1420" spans="2:42" s="60" customFormat="1" x14ac:dyDescent="0.2">
      <c r="B1420" s="60" t="str">
        <f t="shared" si="377"/>
        <v/>
      </c>
      <c r="F1420" s="60" t="str">
        <f t="shared" si="379"/>
        <v/>
      </c>
      <c r="AN1420" s="64"/>
      <c r="AO1420" s="64"/>
      <c r="AP1420" s="64"/>
    </row>
    <row r="1421" spans="2:42" s="60" customFormat="1" x14ac:dyDescent="0.2">
      <c r="B1421" s="60" t="str">
        <f t="shared" si="377"/>
        <v/>
      </c>
      <c r="F1421" s="60" t="str">
        <f t="shared" ref="F1421:F1430" si="380">IF(F282=F$2,"",F282)</f>
        <v/>
      </c>
      <c r="AN1421" s="64"/>
      <c r="AO1421" s="64"/>
      <c r="AP1421" s="64"/>
    </row>
    <row r="1422" spans="2:42" s="60" customFormat="1" x14ac:dyDescent="0.2">
      <c r="B1422" s="60" t="str">
        <f t="shared" si="377"/>
        <v/>
      </c>
      <c r="F1422" s="60" t="str">
        <f t="shared" si="380"/>
        <v/>
      </c>
      <c r="AN1422" s="64"/>
      <c r="AO1422" s="64"/>
      <c r="AP1422" s="64"/>
    </row>
    <row r="1423" spans="2:42" s="60" customFormat="1" x14ac:dyDescent="0.2">
      <c r="B1423" s="60" t="str">
        <f t="shared" si="377"/>
        <v/>
      </c>
      <c r="F1423" s="60" t="str">
        <f t="shared" si="380"/>
        <v/>
      </c>
      <c r="AN1423" s="64"/>
      <c r="AO1423" s="64"/>
      <c r="AP1423" s="64"/>
    </row>
    <row r="1424" spans="2:42" s="60" customFormat="1" x14ac:dyDescent="0.2">
      <c r="B1424" s="60" t="str">
        <f t="shared" si="377"/>
        <v/>
      </c>
      <c r="F1424" s="60" t="str">
        <f t="shared" si="380"/>
        <v/>
      </c>
      <c r="AN1424" s="64"/>
      <c r="AO1424" s="64"/>
      <c r="AP1424" s="64"/>
    </row>
    <row r="1425" spans="2:42" s="60" customFormat="1" x14ac:dyDescent="0.2">
      <c r="B1425" s="60" t="str">
        <f t="shared" si="377"/>
        <v/>
      </c>
      <c r="F1425" s="60" t="str">
        <f t="shared" si="380"/>
        <v/>
      </c>
      <c r="AN1425" s="64"/>
      <c r="AO1425" s="64"/>
      <c r="AP1425" s="64"/>
    </row>
    <row r="1426" spans="2:42" s="60" customFormat="1" x14ac:dyDescent="0.2">
      <c r="B1426" s="60" t="str">
        <f t="shared" si="377"/>
        <v/>
      </c>
      <c r="F1426" s="60" t="str">
        <f t="shared" si="380"/>
        <v/>
      </c>
      <c r="AN1426" s="64"/>
      <c r="AO1426" s="64"/>
      <c r="AP1426" s="64"/>
    </row>
    <row r="1427" spans="2:42" s="60" customFormat="1" x14ac:dyDescent="0.2">
      <c r="B1427" s="60" t="str">
        <f t="shared" si="377"/>
        <v/>
      </c>
      <c r="F1427" s="60" t="str">
        <f t="shared" si="380"/>
        <v/>
      </c>
      <c r="AN1427" s="64"/>
      <c r="AO1427" s="64"/>
      <c r="AP1427" s="64"/>
    </row>
    <row r="1428" spans="2:42" s="60" customFormat="1" x14ac:dyDescent="0.2">
      <c r="B1428" s="60" t="str">
        <f t="shared" si="377"/>
        <v/>
      </c>
      <c r="F1428" s="60" t="str">
        <f t="shared" si="380"/>
        <v/>
      </c>
      <c r="AN1428" s="64"/>
      <c r="AO1428" s="64"/>
      <c r="AP1428" s="64"/>
    </row>
    <row r="1429" spans="2:42" s="60" customFormat="1" x14ac:dyDescent="0.2">
      <c r="B1429" s="60" t="str">
        <f t="shared" si="377"/>
        <v/>
      </c>
      <c r="F1429" s="60" t="str">
        <f t="shared" si="380"/>
        <v/>
      </c>
      <c r="AN1429" s="64"/>
      <c r="AO1429" s="64"/>
      <c r="AP1429" s="64"/>
    </row>
    <row r="1430" spans="2:42" s="60" customFormat="1" x14ac:dyDescent="0.2">
      <c r="B1430" s="60" t="str">
        <f t="shared" si="377"/>
        <v/>
      </c>
      <c r="F1430" s="60" t="str">
        <f t="shared" si="380"/>
        <v/>
      </c>
      <c r="AN1430" s="64"/>
      <c r="AO1430" s="64"/>
      <c r="AP1430" s="64"/>
    </row>
    <row r="1431" spans="2:42" s="60" customFormat="1" x14ac:dyDescent="0.2">
      <c r="B1431" s="60" t="str">
        <f t="shared" si="377"/>
        <v/>
      </c>
      <c r="F1431" s="60" t="str">
        <f t="shared" ref="F1431:F1440" si="381">IF(F292=F$2,"",F292)</f>
        <v/>
      </c>
      <c r="AN1431" s="64"/>
      <c r="AO1431" s="64"/>
      <c r="AP1431" s="64"/>
    </row>
    <row r="1432" spans="2:42" s="60" customFormat="1" x14ac:dyDescent="0.2">
      <c r="B1432" s="60" t="str">
        <f t="shared" si="377"/>
        <v/>
      </c>
      <c r="F1432" s="60" t="str">
        <f t="shared" si="381"/>
        <v/>
      </c>
      <c r="AN1432" s="64"/>
      <c r="AO1432" s="64"/>
      <c r="AP1432" s="64"/>
    </row>
    <row r="1433" spans="2:42" s="60" customFormat="1" x14ac:dyDescent="0.2">
      <c r="B1433" s="60" t="str">
        <f t="shared" si="377"/>
        <v/>
      </c>
      <c r="F1433" s="60" t="str">
        <f t="shared" si="381"/>
        <v/>
      </c>
      <c r="AN1433" s="64"/>
      <c r="AO1433" s="64"/>
      <c r="AP1433" s="64"/>
    </row>
    <row r="1434" spans="2:42" s="60" customFormat="1" x14ac:dyDescent="0.2">
      <c r="B1434" s="60" t="str">
        <f t="shared" si="377"/>
        <v/>
      </c>
      <c r="F1434" s="60" t="str">
        <f t="shared" si="381"/>
        <v/>
      </c>
      <c r="AN1434" s="64"/>
      <c r="AO1434" s="64"/>
      <c r="AP1434" s="64"/>
    </row>
    <row r="1435" spans="2:42" s="60" customFormat="1" x14ac:dyDescent="0.2">
      <c r="B1435" s="60" t="str">
        <f t="shared" si="377"/>
        <v/>
      </c>
      <c r="F1435" s="60" t="str">
        <f t="shared" si="381"/>
        <v/>
      </c>
      <c r="AN1435" s="64"/>
      <c r="AO1435" s="64"/>
      <c r="AP1435" s="64"/>
    </row>
    <row r="1436" spans="2:42" s="60" customFormat="1" x14ac:dyDescent="0.2">
      <c r="B1436" s="60" t="str">
        <f t="shared" si="377"/>
        <v/>
      </c>
      <c r="F1436" s="60" t="str">
        <f t="shared" si="381"/>
        <v/>
      </c>
      <c r="AN1436" s="64"/>
      <c r="AO1436" s="64"/>
      <c r="AP1436" s="64"/>
    </row>
    <row r="1437" spans="2:42" s="60" customFormat="1" x14ac:dyDescent="0.2">
      <c r="B1437" s="60" t="str">
        <f t="shared" si="377"/>
        <v/>
      </c>
      <c r="F1437" s="60" t="str">
        <f t="shared" si="381"/>
        <v/>
      </c>
      <c r="AN1437" s="64"/>
      <c r="AO1437" s="64"/>
      <c r="AP1437" s="64"/>
    </row>
    <row r="1438" spans="2:42" s="60" customFormat="1" x14ac:dyDescent="0.2">
      <c r="B1438" s="60" t="str">
        <f t="shared" si="377"/>
        <v/>
      </c>
      <c r="F1438" s="60" t="str">
        <f t="shared" si="381"/>
        <v/>
      </c>
      <c r="AN1438" s="64"/>
      <c r="AO1438" s="64"/>
      <c r="AP1438" s="64"/>
    </row>
    <row r="1439" spans="2:42" s="60" customFormat="1" x14ac:dyDescent="0.2">
      <c r="B1439" s="60" t="str">
        <f t="shared" si="377"/>
        <v/>
      </c>
      <c r="F1439" s="60" t="str">
        <f t="shared" si="381"/>
        <v/>
      </c>
      <c r="AN1439" s="64"/>
      <c r="AO1439" s="64"/>
      <c r="AP1439" s="64"/>
    </row>
    <row r="1440" spans="2:42" s="60" customFormat="1" x14ac:dyDescent="0.2">
      <c r="B1440" s="60" t="str">
        <f t="shared" si="377"/>
        <v/>
      </c>
      <c r="F1440" s="60" t="str">
        <f t="shared" si="381"/>
        <v/>
      </c>
      <c r="AN1440" s="64"/>
      <c r="AO1440" s="64"/>
      <c r="AP1440" s="64"/>
    </row>
    <row r="1441" spans="2:42" s="60" customFormat="1" x14ac:dyDescent="0.2">
      <c r="B1441" s="60" t="str">
        <f t="shared" si="377"/>
        <v/>
      </c>
      <c r="F1441" s="60" t="str">
        <f t="shared" ref="F1441:F1450" si="382">IF(F302=F$2,"",F302)</f>
        <v/>
      </c>
      <c r="AN1441" s="64"/>
      <c r="AO1441" s="64"/>
      <c r="AP1441" s="64"/>
    </row>
    <row r="1442" spans="2:42" s="60" customFormat="1" x14ac:dyDescent="0.2">
      <c r="B1442" s="60" t="str">
        <f t="shared" si="377"/>
        <v/>
      </c>
      <c r="F1442" s="60" t="str">
        <f t="shared" si="382"/>
        <v/>
      </c>
      <c r="AN1442" s="64"/>
      <c r="AO1442" s="64"/>
      <c r="AP1442" s="64"/>
    </row>
    <row r="1443" spans="2:42" s="60" customFormat="1" x14ac:dyDescent="0.2">
      <c r="B1443" s="60" t="str">
        <f t="shared" si="377"/>
        <v/>
      </c>
      <c r="F1443" s="60" t="str">
        <f t="shared" si="382"/>
        <v/>
      </c>
      <c r="AN1443" s="64"/>
      <c r="AO1443" s="64"/>
      <c r="AP1443" s="64"/>
    </row>
    <row r="1444" spans="2:42" s="60" customFormat="1" x14ac:dyDescent="0.2">
      <c r="B1444" s="60" t="str">
        <f t="shared" si="377"/>
        <v/>
      </c>
      <c r="F1444" s="60" t="str">
        <f t="shared" si="382"/>
        <v/>
      </c>
      <c r="AN1444" s="64"/>
      <c r="AO1444" s="64"/>
      <c r="AP1444" s="64"/>
    </row>
    <row r="1445" spans="2:42" s="60" customFormat="1" x14ac:dyDescent="0.2">
      <c r="B1445" s="60" t="str">
        <f t="shared" si="377"/>
        <v/>
      </c>
      <c r="F1445" s="60" t="str">
        <f t="shared" si="382"/>
        <v/>
      </c>
      <c r="AN1445" s="64"/>
      <c r="AO1445" s="64"/>
      <c r="AP1445" s="64"/>
    </row>
    <row r="1446" spans="2:42" s="60" customFormat="1" x14ac:dyDescent="0.2">
      <c r="B1446" s="60" t="str">
        <f t="shared" si="377"/>
        <v/>
      </c>
      <c r="F1446" s="60" t="str">
        <f t="shared" si="382"/>
        <v/>
      </c>
      <c r="AN1446" s="64"/>
      <c r="AO1446" s="64"/>
      <c r="AP1446" s="64"/>
    </row>
    <row r="1447" spans="2:42" s="60" customFormat="1" x14ac:dyDescent="0.2">
      <c r="B1447" s="60" t="str">
        <f t="shared" si="377"/>
        <v/>
      </c>
      <c r="F1447" s="60" t="str">
        <f t="shared" si="382"/>
        <v/>
      </c>
      <c r="AN1447" s="64"/>
      <c r="AO1447" s="64"/>
      <c r="AP1447" s="64"/>
    </row>
    <row r="1448" spans="2:42" s="60" customFormat="1" x14ac:dyDescent="0.2">
      <c r="B1448" s="60" t="str">
        <f t="shared" si="377"/>
        <v/>
      </c>
      <c r="F1448" s="60" t="str">
        <f t="shared" si="382"/>
        <v/>
      </c>
      <c r="AN1448" s="64"/>
      <c r="AO1448" s="64"/>
      <c r="AP1448" s="64"/>
    </row>
    <row r="1449" spans="2:42" s="60" customFormat="1" x14ac:dyDescent="0.2">
      <c r="B1449" s="60" t="str">
        <f t="shared" si="377"/>
        <v/>
      </c>
      <c r="F1449" s="60" t="str">
        <f t="shared" si="382"/>
        <v/>
      </c>
      <c r="AN1449" s="64"/>
      <c r="AO1449" s="64"/>
      <c r="AP1449" s="64"/>
    </row>
    <row r="1450" spans="2:42" s="60" customFormat="1" x14ac:dyDescent="0.2">
      <c r="B1450" s="60" t="str">
        <f t="shared" si="377"/>
        <v/>
      </c>
      <c r="F1450" s="60" t="str">
        <f t="shared" si="382"/>
        <v/>
      </c>
      <c r="AN1450" s="64"/>
      <c r="AO1450" s="64"/>
      <c r="AP1450" s="64"/>
    </row>
    <row r="1451" spans="2:42" s="60" customFormat="1" x14ac:dyDescent="0.2">
      <c r="B1451" s="60" t="str">
        <f t="shared" si="377"/>
        <v/>
      </c>
      <c r="F1451" s="60" t="str">
        <f t="shared" ref="F1451:F1461" si="383">IF(F312=F$2,"",F312)</f>
        <v/>
      </c>
      <c r="AN1451" s="64"/>
      <c r="AO1451" s="64"/>
      <c r="AP1451" s="64"/>
    </row>
    <row r="1452" spans="2:42" s="60" customFormat="1" x14ac:dyDescent="0.2">
      <c r="B1452" s="60" t="str">
        <f t="shared" si="377"/>
        <v/>
      </c>
      <c r="F1452" s="60" t="str">
        <f t="shared" si="383"/>
        <v/>
      </c>
      <c r="AN1452" s="64"/>
      <c r="AO1452" s="64"/>
      <c r="AP1452" s="64"/>
    </row>
    <row r="1453" spans="2:42" s="60" customFormat="1" x14ac:dyDescent="0.2">
      <c r="B1453" s="60" t="str">
        <f t="shared" si="377"/>
        <v/>
      </c>
      <c r="F1453" s="60" t="str">
        <f t="shared" si="383"/>
        <v/>
      </c>
      <c r="AN1453" s="64"/>
      <c r="AO1453" s="64"/>
      <c r="AP1453" s="64"/>
    </row>
    <row r="1454" spans="2:42" s="60" customFormat="1" x14ac:dyDescent="0.2">
      <c r="B1454" s="60" t="str">
        <f t="shared" si="377"/>
        <v/>
      </c>
      <c r="F1454" s="60" t="str">
        <f t="shared" si="383"/>
        <v/>
      </c>
      <c r="AN1454" s="64"/>
      <c r="AO1454" s="64"/>
      <c r="AP1454" s="64"/>
    </row>
    <row r="1455" spans="2:42" s="60" customFormat="1" x14ac:dyDescent="0.2">
      <c r="B1455" s="60" t="str">
        <f t="shared" si="377"/>
        <v/>
      </c>
      <c r="F1455" s="60" t="str">
        <f t="shared" si="383"/>
        <v/>
      </c>
      <c r="AN1455" s="64"/>
      <c r="AO1455" s="64"/>
      <c r="AP1455" s="64"/>
    </row>
    <row r="1456" spans="2:42" s="60" customFormat="1" x14ac:dyDescent="0.2">
      <c r="B1456" s="60" t="str">
        <f t="shared" si="377"/>
        <v/>
      </c>
      <c r="F1456" s="60" t="str">
        <f t="shared" si="383"/>
        <v/>
      </c>
      <c r="AN1456" s="64"/>
      <c r="AO1456" s="64"/>
      <c r="AP1456" s="64"/>
    </row>
    <row r="1457" spans="2:42" s="60" customFormat="1" x14ac:dyDescent="0.2">
      <c r="B1457" s="60" t="str">
        <f t="shared" si="377"/>
        <v/>
      </c>
      <c r="F1457" s="60" t="str">
        <f t="shared" si="383"/>
        <v/>
      </c>
      <c r="AN1457" s="64"/>
      <c r="AO1457" s="64"/>
      <c r="AP1457" s="64"/>
    </row>
    <row r="1458" spans="2:42" s="60" customFormat="1" x14ac:dyDescent="0.2">
      <c r="B1458" s="60" t="str">
        <f t="shared" si="377"/>
        <v/>
      </c>
      <c r="F1458" s="60" t="str">
        <f t="shared" si="383"/>
        <v/>
      </c>
      <c r="AN1458" s="64"/>
      <c r="AO1458" s="64"/>
      <c r="AP1458" s="64"/>
    </row>
    <row r="1459" spans="2:42" s="60" customFormat="1" x14ac:dyDescent="0.2">
      <c r="B1459" s="60" t="str">
        <f t="shared" si="377"/>
        <v/>
      </c>
      <c r="F1459" s="60" t="str">
        <f t="shared" si="383"/>
        <v/>
      </c>
      <c r="AN1459" s="64"/>
      <c r="AO1459" s="64"/>
      <c r="AP1459" s="64"/>
    </row>
    <row r="1460" spans="2:42" s="60" customFormat="1" x14ac:dyDescent="0.2">
      <c r="B1460" s="60" t="str">
        <f t="shared" si="377"/>
        <v/>
      </c>
      <c r="F1460" s="60" t="str">
        <f t="shared" si="383"/>
        <v/>
      </c>
      <c r="AN1460" s="64"/>
      <c r="AO1460" s="64"/>
      <c r="AP1460" s="64"/>
    </row>
    <row r="1461" spans="2:42" s="60" customFormat="1" x14ac:dyDescent="0.2">
      <c r="B1461" s="60" t="str">
        <f t="shared" si="377"/>
        <v/>
      </c>
      <c r="F1461" s="60" t="str">
        <f t="shared" si="383"/>
        <v/>
      </c>
      <c r="AN1461" s="64"/>
      <c r="AO1461" s="64"/>
      <c r="AP1461" s="64"/>
    </row>
    <row r="1462" spans="2:42" s="60" customFormat="1" x14ac:dyDescent="0.2">
      <c r="B1462" s="60" t="str">
        <f t="shared" si="377"/>
        <v/>
      </c>
      <c r="F1462" s="60" t="str">
        <f t="shared" ref="F1462:F1471" si="384">IF(F323=F$2,"",F323)</f>
        <v/>
      </c>
      <c r="AN1462" s="64"/>
      <c r="AO1462" s="64"/>
      <c r="AP1462" s="64"/>
    </row>
    <row r="1463" spans="2:42" s="60" customFormat="1" x14ac:dyDescent="0.2">
      <c r="B1463" s="60" t="str">
        <f t="shared" ref="B1463:F1526" si="385">IF(B324=B$2,"",B324)</f>
        <v/>
      </c>
      <c r="F1463" s="60" t="str">
        <f t="shared" si="385"/>
        <v/>
      </c>
      <c r="AN1463" s="64"/>
      <c r="AO1463" s="64"/>
      <c r="AP1463" s="64"/>
    </row>
    <row r="1464" spans="2:42" s="60" customFormat="1" x14ac:dyDescent="0.2">
      <c r="B1464" s="60" t="str">
        <f t="shared" si="385"/>
        <v/>
      </c>
      <c r="F1464" s="60" t="str">
        <f t="shared" si="384"/>
        <v/>
      </c>
      <c r="AN1464" s="64"/>
      <c r="AO1464" s="64"/>
      <c r="AP1464" s="64"/>
    </row>
    <row r="1465" spans="2:42" s="60" customFormat="1" x14ac:dyDescent="0.2">
      <c r="B1465" s="60" t="str">
        <f t="shared" si="385"/>
        <v/>
      </c>
      <c r="F1465" s="60" t="str">
        <f t="shared" si="384"/>
        <v/>
      </c>
      <c r="AN1465" s="64"/>
      <c r="AO1465" s="64"/>
      <c r="AP1465" s="64"/>
    </row>
    <row r="1466" spans="2:42" s="60" customFormat="1" x14ac:dyDescent="0.2">
      <c r="B1466" s="60" t="str">
        <f t="shared" si="385"/>
        <v/>
      </c>
      <c r="F1466" s="60" t="str">
        <f t="shared" si="384"/>
        <v/>
      </c>
      <c r="AN1466" s="64"/>
      <c r="AO1466" s="64"/>
      <c r="AP1466" s="64"/>
    </row>
    <row r="1467" spans="2:42" s="60" customFormat="1" x14ac:dyDescent="0.2">
      <c r="B1467" s="60" t="str">
        <f t="shared" si="385"/>
        <v/>
      </c>
      <c r="F1467" s="60" t="str">
        <f t="shared" si="384"/>
        <v/>
      </c>
      <c r="AN1467" s="64"/>
      <c r="AO1467" s="64"/>
      <c r="AP1467" s="64"/>
    </row>
    <row r="1468" spans="2:42" s="60" customFormat="1" x14ac:dyDescent="0.2">
      <c r="B1468" s="60" t="str">
        <f t="shared" si="385"/>
        <v/>
      </c>
      <c r="F1468" s="60" t="str">
        <f t="shared" si="384"/>
        <v/>
      </c>
      <c r="AN1468" s="64"/>
      <c r="AO1468" s="64"/>
      <c r="AP1468" s="64"/>
    </row>
    <row r="1469" spans="2:42" s="60" customFormat="1" x14ac:dyDescent="0.2">
      <c r="B1469" s="60" t="str">
        <f t="shared" si="385"/>
        <v/>
      </c>
      <c r="F1469" s="60" t="str">
        <f t="shared" si="384"/>
        <v/>
      </c>
      <c r="AN1469" s="64"/>
      <c r="AO1469" s="64"/>
      <c r="AP1469" s="64"/>
    </row>
    <row r="1470" spans="2:42" s="60" customFormat="1" x14ac:dyDescent="0.2">
      <c r="B1470" s="60" t="str">
        <f t="shared" si="385"/>
        <v/>
      </c>
      <c r="F1470" s="60" t="str">
        <f t="shared" si="384"/>
        <v/>
      </c>
      <c r="AN1470" s="64"/>
      <c r="AO1470" s="64"/>
      <c r="AP1470" s="64"/>
    </row>
    <row r="1471" spans="2:42" s="60" customFormat="1" x14ac:dyDescent="0.2">
      <c r="B1471" s="60" t="str">
        <f t="shared" si="385"/>
        <v/>
      </c>
      <c r="F1471" s="60" t="str">
        <f t="shared" si="384"/>
        <v/>
      </c>
      <c r="AN1471" s="64"/>
      <c r="AO1471" s="64"/>
      <c r="AP1471" s="64"/>
    </row>
    <row r="1472" spans="2:42" s="60" customFormat="1" x14ac:dyDescent="0.2">
      <c r="B1472" s="60" t="str">
        <f t="shared" si="385"/>
        <v/>
      </c>
      <c r="F1472" s="60" t="str">
        <f t="shared" ref="F1472:F1482" si="386">IF(F333=F$2,"",F333)</f>
        <v/>
      </c>
      <c r="AN1472" s="64"/>
      <c r="AO1472" s="64"/>
      <c r="AP1472" s="64"/>
    </row>
    <row r="1473" spans="2:42" s="60" customFormat="1" x14ac:dyDescent="0.2">
      <c r="B1473" s="60" t="str">
        <f t="shared" si="385"/>
        <v/>
      </c>
      <c r="F1473" s="60" t="str">
        <f t="shared" si="386"/>
        <v/>
      </c>
      <c r="AN1473" s="64"/>
      <c r="AO1473" s="64"/>
      <c r="AP1473" s="64"/>
    </row>
    <row r="1474" spans="2:42" s="60" customFormat="1" x14ac:dyDescent="0.2">
      <c r="B1474" s="60" t="str">
        <f t="shared" si="385"/>
        <v/>
      </c>
      <c r="F1474" s="60" t="str">
        <f t="shared" si="386"/>
        <v/>
      </c>
      <c r="AN1474" s="64"/>
      <c r="AO1474" s="64"/>
      <c r="AP1474" s="64"/>
    </row>
    <row r="1475" spans="2:42" s="60" customFormat="1" x14ac:dyDescent="0.2">
      <c r="B1475" s="60" t="str">
        <f t="shared" si="385"/>
        <v/>
      </c>
      <c r="F1475" s="60" t="str">
        <f t="shared" si="386"/>
        <v/>
      </c>
      <c r="AN1475" s="64"/>
      <c r="AO1475" s="64"/>
      <c r="AP1475" s="64"/>
    </row>
    <row r="1476" spans="2:42" s="60" customFormat="1" x14ac:dyDescent="0.2">
      <c r="B1476" s="60" t="str">
        <f t="shared" si="385"/>
        <v/>
      </c>
      <c r="F1476" s="60" t="str">
        <f t="shared" si="386"/>
        <v/>
      </c>
      <c r="AN1476" s="64"/>
      <c r="AO1476" s="64"/>
      <c r="AP1476" s="64"/>
    </row>
    <row r="1477" spans="2:42" s="60" customFormat="1" x14ac:dyDescent="0.2">
      <c r="B1477" s="60" t="str">
        <f t="shared" si="385"/>
        <v/>
      </c>
      <c r="F1477" s="60" t="str">
        <f t="shared" si="386"/>
        <v/>
      </c>
      <c r="AN1477" s="64"/>
      <c r="AO1477" s="64"/>
      <c r="AP1477" s="64"/>
    </row>
    <row r="1478" spans="2:42" s="60" customFormat="1" x14ac:dyDescent="0.2">
      <c r="B1478" s="60" t="str">
        <f t="shared" si="385"/>
        <v/>
      </c>
      <c r="F1478" s="60" t="str">
        <f t="shared" si="386"/>
        <v/>
      </c>
      <c r="AN1478" s="64"/>
      <c r="AO1478" s="64"/>
      <c r="AP1478" s="64"/>
    </row>
    <row r="1479" spans="2:42" s="60" customFormat="1" x14ac:dyDescent="0.2">
      <c r="B1479" s="60" t="str">
        <f t="shared" si="385"/>
        <v/>
      </c>
      <c r="F1479" s="60" t="str">
        <f t="shared" si="386"/>
        <v/>
      </c>
      <c r="AN1479" s="64"/>
      <c r="AO1479" s="64"/>
      <c r="AP1479" s="64"/>
    </row>
    <row r="1480" spans="2:42" s="60" customFormat="1" x14ac:dyDescent="0.2">
      <c r="B1480" s="60" t="str">
        <f t="shared" si="385"/>
        <v/>
      </c>
      <c r="F1480" s="60" t="str">
        <f t="shared" si="386"/>
        <v/>
      </c>
      <c r="AN1480" s="64"/>
      <c r="AO1480" s="64"/>
      <c r="AP1480" s="64"/>
    </row>
    <row r="1481" spans="2:42" s="60" customFormat="1" x14ac:dyDescent="0.2">
      <c r="B1481" s="60" t="str">
        <f t="shared" si="385"/>
        <v/>
      </c>
      <c r="F1481" s="60" t="str">
        <f t="shared" si="386"/>
        <v/>
      </c>
      <c r="AN1481" s="64"/>
      <c r="AO1481" s="64"/>
      <c r="AP1481" s="64"/>
    </row>
    <row r="1482" spans="2:42" s="60" customFormat="1" x14ac:dyDescent="0.2">
      <c r="B1482" s="60" t="str">
        <f t="shared" si="385"/>
        <v/>
      </c>
      <c r="F1482" s="60" t="str">
        <f t="shared" si="386"/>
        <v/>
      </c>
      <c r="AN1482" s="64"/>
      <c r="AO1482" s="64"/>
      <c r="AP1482" s="64"/>
    </row>
    <row r="1483" spans="2:42" s="60" customFormat="1" x14ac:dyDescent="0.2">
      <c r="B1483" s="60" t="str">
        <f t="shared" si="385"/>
        <v/>
      </c>
      <c r="F1483" s="60" t="str">
        <f t="shared" ref="F1483:F1492" si="387">IF(F344=F$2,"",F344)</f>
        <v/>
      </c>
      <c r="AN1483" s="64"/>
      <c r="AO1483" s="64"/>
      <c r="AP1483" s="64"/>
    </row>
    <row r="1484" spans="2:42" s="60" customFormat="1" x14ac:dyDescent="0.2">
      <c r="B1484" s="60" t="str">
        <f t="shared" si="385"/>
        <v/>
      </c>
      <c r="F1484" s="60" t="str">
        <f t="shared" si="387"/>
        <v/>
      </c>
      <c r="AN1484" s="64"/>
      <c r="AO1484" s="64"/>
      <c r="AP1484" s="64"/>
    </row>
    <row r="1485" spans="2:42" s="60" customFormat="1" x14ac:dyDescent="0.2">
      <c r="B1485" s="60" t="str">
        <f t="shared" si="385"/>
        <v/>
      </c>
      <c r="F1485" s="60" t="str">
        <f t="shared" si="387"/>
        <v/>
      </c>
      <c r="AN1485" s="64"/>
      <c r="AO1485" s="64"/>
      <c r="AP1485" s="64"/>
    </row>
    <row r="1486" spans="2:42" s="60" customFormat="1" x14ac:dyDescent="0.2">
      <c r="B1486" s="60" t="str">
        <f t="shared" si="385"/>
        <v/>
      </c>
      <c r="F1486" s="60" t="str">
        <f t="shared" si="387"/>
        <v/>
      </c>
      <c r="AN1486" s="64"/>
      <c r="AO1486" s="64"/>
      <c r="AP1486" s="64"/>
    </row>
    <row r="1487" spans="2:42" s="60" customFormat="1" x14ac:dyDescent="0.2">
      <c r="B1487" s="60" t="str">
        <f t="shared" si="385"/>
        <v/>
      </c>
      <c r="F1487" s="60" t="str">
        <f t="shared" si="387"/>
        <v/>
      </c>
      <c r="AN1487" s="64"/>
      <c r="AO1487" s="64"/>
      <c r="AP1487" s="64"/>
    </row>
    <row r="1488" spans="2:42" s="60" customFormat="1" x14ac:dyDescent="0.2">
      <c r="B1488" s="60" t="str">
        <f t="shared" si="385"/>
        <v/>
      </c>
      <c r="F1488" s="60" t="str">
        <f t="shared" si="387"/>
        <v/>
      </c>
      <c r="AN1488" s="64"/>
      <c r="AO1488" s="64"/>
      <c r="AP1488" s="64"/>
    </row>
    <row r="1489" spans="2:42" s="60" customFormat="1" x14ac:dyDescent="0.2">
      <c r="B1489" s="60" t="str">
        <f t="shared" si="385"/>
        <v/>
      </c>
      <c r="F1489" s="60" t="str">
        <f t="shared" si="387"/>
        <v/>
      </c>
      <c r="AN1489" s="64"/>
      <c r="AO1489" s="64"/>
      <c r="AP1489" s="64"/>
    </row>
    <row r="1490" spans="2:42" s="60" customFormat="1" x14ac:dyDescent="0.2">
      <c r="B1490" s="60" t="str">
        <f t="shared" si="385"/>
        <v/>
      </c>
      <c r="F1490" s="60" t="str">
        <f t="shared" si="387"/>
        <v/>
      </c>
      <c r="AN1490" s="64"/>
      <c r="AO1490" s="64"/>
      <c r="AP1490" s="64"/>
    </row>
    <row r="1491" spans="2:42" s="60" customFormat="1" x14ac:dyDescent="0.2">
      <c r="B1491" s="60" t="str">
        <f t="shared" si="385"/>
        <v/>
      </c>
      <c r="F1491" s="60" t="str">
        <f t="shared" si="387"/>
        <v/>
      </c>
      <c r="AN1491" s="64"/>
      <c r="AO1491" s="64"/>
      <c r="AP1491" s="64"/>
    </row>
    <row r="1492" spans="2:42" s="60" customFormat="1" x14ac:dyDescent="0.2">
      <c r="B1492" s="60" t="str">
        <f t="shared" si="385"/>
        <v/>
      </c>
      <c r="F1492" s="60" t="str">
        <f t="shared" si="387"/>
        <v/>
      </c>
      <c r="AN1492" s="64"/>
      <c r="AO1492" s="64"/>
      <c r="AP1492" s="64"/>
    </row>
    <row r="1493" spans="2:42" s="60" customFormat="1" x14ac:dyDescent="0.2">
      <c r="B1493" s="60" t="str">
        <f t="shared" si="385"/>
        <v/>
      </c>
      <c r="F1493" s="60" t="str">
        <f t="shared" ref="F1493:F1502" si="388">IF(F354=F$2,"",F354)</f>
        <v/>
      </c>
      <c r="AN1493" s="64"/>
      <c r="AO1493" s="64"/>
      <c r="AP1493" s="64"/>
    </row>
    <row r="1494" spans="2:42" s="60" customFormat="1" x14ac:dyDescent="0.2">
      <c r="B1494" s="60" t="str">
        <f t="shared" si="385"/>
        <v/>
      </c>
      <c r="F1494" s="60" t="str">
        <f t="shared" si="388"/>
        <v/>
      </c>
      <c r="AN1494" s="64"/>
      <c r="AO1494" s="64"/>
      <c r="AP1494" s="64"/>
    </row>
    <row r="1495" spans="2:42" s="60" customFormat="1" x14ac:dyDescent="0.2">
      <c r="B1495" s="60" t="str">
        <f t="shared" si="385"/>
        <v/>
      </c>
      <c r="F1495" s="60" t="str">
        <f t="shared" si="388"/>
        <v/>
      </c>
      <c r="AN1495" s="64"/>
      <c r="AO1495" s="64"/>
      <c r="AP1495" s="64"/>
    </row>
    <row r="1496" spans="2:42" s="60" customFormat="1" x14ac:dyDescent="0.2">
      <c r="B1496" s="60" t="str">
        <f t="shared" si="385"/>
        <v/>
      </c>
      <c r="F1496" s="60" t="str">
        <f t="shared" si="388"/>
        <v/>
      </c>
      <c r="AN1496" s="64"/>
      <c r="AO1496" s="64"/>
      <c r="AP1496" s="64"/>
    </row>
    <row r="1497" spans="2:42" s="60" customFormat="1" x14ac:dyDescent="0.2">
      <c r="B1497" s="60" t="str">
        <f t="shared" si="385"/>
        <v/>
      </c>
      <c r="F1497" s="60" t="str">
        <f t="shared" si="388"/>
        <v/>
      </c>
      <c r="AN1497" s="64"/>
      <c r="AO1497" s="64"/>
      <c r="AP1497" s="64"/>
    </row>
    <row r="1498" spans="2:42" s="60" customFormat="1" x14ac:dyDescent="0.2">
      <c r="B1498" s="60" t="str">
        <f t="shared" si="385"/>
        <v/>
      </c>
      <c r="F1498" s="60" t="str">
        <f t="shared" si="388"/>
        <v/>
      </c>
      <c r="AN1498" s="64"/>
      <c r="AO1498" s="64"/>
      <c r="AP1498" s="64"/>
    </row>
    <row r="1499" spans="2:42" s="60" customFormat="1" x14ac:dyDescent="0.2">
      <c r="B1499" s="60" t="str">
        <f t="shared" si="385"/>
        <v/>
      </c>
      <c r="F1499" s="60" t="str">
        <f t="shared" si="388"/>
        <v/>
      </c>
      <c r="AN1499" s="64"/>
      <c r="AO1499" s="64"/>
      <c r="AP1499" s="64"/>
    </row>
    <row r="1500" spans="2:42" s="60" customFormat="1" x14ac:dyDescent="0.2">
      <c r="B1500" s="60" t="str">
        <f t="shared" si="385"/>
        <v/>
      </c>
      <c r="F1500" s="60" t="str">
        <f t="shared" si="388"/>
        <v/>
      </c>
      <c r="AN1500" s="64"/>
      <c r="AO1500" s="64"/>
      <c r="AP1500" s="64"/>
    </row>
    <row r="1501" spans="2:42" s="60" customFormat="1" x14ac:dyDescent="0.2">
      <c r="B1501" s="60" t="str">
        <f t="shared" si="385"/>
        <v/>
      </c>
      <c r="F1501" s="60" t="str">
        <f t="shared" si="388"/>
        <v/>
      </c>
      <c r="AN1501" s="64"/>
      <c r="AO1501" s="64"/>
      <c r="AP1501" s="64"/>
    </row>
    <row r="1502" spans="2:42" s="60" customFormat="1" x14ac:dyDescent="0.2">
      <c r="B1502" s="60" t="str">
        <f t="shared" si="385"/>
        <v/>
      </c>
      <c r="F1502" s="60" t="str">
        <f t="shared" si="388"/>
        <v/>
      </c>
      <c r="AN1502" s="64"/>
      <c r="AO1502" s="64"/>
      <c r="AP1502" s="64"/>
    </row>
    <row r="1503" spans="2:42" s="60" customFormat="1" x14ac:dyDescent="0.2">
      <c r="B1503" s="60" t="str">
        <f t="shared" si="385"/>
        <v/>
      </c>
      <c r="F1503" s="60" t="str">
        <f t="shared" ref="F1503:F1512" si="389">IF(F364=F$2,"",F364)</f>
        <v/>
      </c>
      <c r="AN1503" s="64"/>
      <c r="AO1503" s="64"/>
      <c r="AP1503" s="64"/>
    </row>
    <row r="1504" spans="2:42" s="60" customFormat="1" x14ac:dyDescent="0.2">
      <c r="B1504" s="60" t="str">
        <f t="shared" si="385"/>
        <v/>
      </c>
      <c r="F1504" s="60" t="str">
        <f t="shared" si="389"/>
        <v/>
      </c>
      <c r="AN1504" s="64"/>
      <c r="AO1504" s="64"/>
      <c r="AP1504" s="64"/>
    </row>
    <row r="1505" spans="2:42" s="60" customFormat="1" x14ac:dyDescent="0.2">
      <c r="B1505" s="60" t="str">
        <f t="shared" si="385"/>
        <v/>
      </c>
      <c r="F1505" s="60" t="str">
        <f t="shared" si="389"/>
        <v/>
      </c>
      <c r="AN1505" s="64"/>
      <c r="AO1505" s="64"/>
      <c r="AP1505" s="64"/>
    </row>
    <row r="1506" spans="2:42" s="60" customFormat="1" x14ac:dyDescent="0.2">
      <c r="B1506" s="60" t="str">
        <f t="shared" si="385"/>
        <v/>
      </c>
      <c r="F1506" s="60" t="str">
        <f t="shared" si="389"/>
        <v/>
      </c>
      <c r="AN1506" s="64"/>
      <c r="AO1506" s="64"/>
      <c r="AP1506" s="64"/>
    </row>
    <row r="1507" spans="2:42" s="60" customFormat="1" x14ac:dyDescent="0.2">
      <c r="B1507" s="60" t="str">
        <f t="shared" si="385"/>
        <v/>
      </c>
      <c r="F1507" s="60" t="str">
        <f t="shared" si="389"/>
        <v/>
      </c>
      <c r="AN1507" s="64"/>
      <c r="AO1507" s="64"/>
      <c r="AP1507" s="64"/>
    </row>
    <row r="1508" spans="2:42" s="60" customFormat="1" x14ac:dyDescent="0.2">
      <c r="B1508" s="60" t="str">
        <f t="shared" si="385"/>
        <v/>
      </c>
      <c r="F1508" s="60" t="str">
        <f t="shared" si="389"/>
        <v/>
      </c>
      <c r="AN1508" s="64"/>
      <c r="AO1508" s="64"/>
      <c r="AP1508" s="64"/>
    </row>
    <row r="1509" spans="2:42" s="60" customFormat="1" x14ac:dyDescent="0.2">
      <c r="B1509" s="60" t="str">
        <f t="shared" si="385"/>
        <v/>
      </c>
      <c r="F1509" s="60" t="str">
        <f t="shared" si="389"/>
        <v/>
      </c>
      <c r="AN1509" s="64"/>
      <c r="AO1509" s="64"/>
      <c r="AP1509" s="64"/>
    </row>
    <row r="1510" spans="2:42" s="60" customFormat="1" x14ac:dyDescent="0.2">
      <c r="B1510" s="60" t="str">
        <f t="shared" si="385"/>
        <v/>
      </c>
      <c r="F1510" s="60" t="str">
        <f t="shared" si="389"/>
        <v/>
      </c>
      <c r="AN1510" s="64"/>
      <c r="AO1510" s="64"/>
      <c r="AP1510" s="64"/>
    </row>
    <row r="1511" spans="2:42" s="60" customFormat="1" x14ac:dyDescent="0.2">
      <c r="B1511" s="60" t="str">
        <f t="shared" si="385"/>
        <v/>
      </c>
      <c r="F1511" s="60" t="str">
        <f t="shared" si="389"/>
        <v/>
      </c>
      <c r="AN1511" s="64"/>
      <c r="AO1511" s="64"/>
      <c r="AP1511" s="64"/>
    </row>
    <row r="1512" spans="2:42" s="60" customFormat="1" x14ac:dyDescent="0.2">
      <c r="B1512" s="60" t="str">
        <f t="shared" si="385"/>
        <v/>
      </c>
      <c r="F1512" s="60" t="str">
        <f t="shared" si="389"/>
        <v/>
      </c>
      <c r="AN1512" s="64"/>
      <c r="AO1512" s="64"/>
      <c r="AP1512" s="64"/>
    </row>
    <row r="1513" spans="2:42" s="60" customFormat="1" x14ac:dyDescent="0.2">
      <c r="B1513" s="60" t="str">
        <f t="shared" si="385"/>
        <v/>
      </c>
      <c r="F1513" s="60" t="str">
        <f t="shared" ref="F1513:F1522" si="390">IF(F374=F$2,"",F374)</f>
        <v/>
      </c>
      <c r="AN1513" s="64"/>
      <c r="AO1513" s="64"/>
      <c r="AP1513" s="64"/>
    </row>
    <row r="1514" spans="2:42" s="60" customFormat="1" x14ac:dyDescent="0.2">
      <c r="B1514" s="60" t="str">
        <f t="shared" si="385"/>
        <v/>
      </c>
      <c r="F1514" s="60" t="str">
        <f t="shared" si="390"/>
        <v/>
      </c>
      <c r="AN1514" s="64"/>
      <c r="AO1514" s="64"/>
      <c r="AP1514" s="64"/>
    </row>
    <row r="1515" spans="2:42" s="60" customFormat="1" x14ac:dyDescent="0.2">
      <c r="B1515" s="60" t="str">
        <f t="shared" si="385"/>
        <v/>
      </c>
      <c r="F1515" s="60" t="str">
        <f t="shared" si="390"/>
        <v/>
      </c>
      <c r="AN1515" s="64"/>
      <c r="AO1515" s="64"/>
      <c r="AP1515" s="64"/>
    </row>
    <row r="1516" spans="2:42" s="60" customFormat="1" x14ac:dyDescent="0.2">
      <c r="B1516" s="60" t="str">
        <f t="shared" si="385"/>
        <v/>
      </c>
      <c r="F1516" s="60" t="str">
        <f t="shared" si="390"/>
        <v/>
      </c>
      <c r="AN1516" s="64"/>
      <c r="AO1516" s="64"/>
      <c r="AP1516" s="64"/>
    </row>
    <row r="1517" spans="2:42" s="60" customFormat="1" x14ac:dyDescent="0.2">
      <c r="B1517" s="60" t="str">
        <f t="shared" si="385"/>
        <v/>
      </c>
      <c r="F1517" s="60" t="str">
        <f t="shared" si="390"/>
        <v/>
      </c>
      <c r="AN1517" s="64"/>
      <c r="AO1517" s="64"/>
      <c r="AP1517" s="64"/>
    </row>
    <row r="1518" spans="2:42" s="60" customFormat="1" x14ac:dyDescent="0.2">
      <c r="B1518" s="60" t="str">
        <f t="shared" si="385"/>
        <v/>
      </c>
      <c r="F1518" s="60" t="str">
        <f t="shared" si="390"/>
        <v/>
      </c>
      <c r="AN1518" s="64"/>
      <c r="AO1518" s="64"/>
      <c r="AP1518" s="64"/>
    </row>
    <row r="1519" spans="2:42" s="60" customFormat="1" x14ac:dyDescent="0.2">
      <c r="B1519" s="60" t="str">
        <f t="shared" si="385"/>
        <v/>
      </c>
      <c r="F1519" s="60" t="str">
        <f t="shared" si="390"/>
        <v/>
      </c>
      <c r="AN1519" s="64"/>
      <c r="AO1519" s="64"/>
      <c r="AP1519" s="64"/>
    </row>
    <row r="1520" spans="2:42" s="60" customFormat="1" x14ac:dyDescent="0.2">
      <c r="B1520" s="60" t="str">
        <f t="shared" si="385"/>
        <v/>
      </c>
      <c r="F1520" s="60" t="str">
        <f t="shared" si="390"/>
        <v/>
      </c>
      <c r="AN1520" s="64"/>
      <c r="AO1520" s="64"/>
      <c r="AP1520" s="64"/>
    </row>
    <row r="1521" spans="2:42" s="60" customFormat="1" x14ac:dyDescent="0.2">
      <c r="B1521" s="60" t="str">
        <f t="shared" si="385"/>
        <v/>
      </c>
      <c r="F1521" s="60" t="str">
        <f t="shared" si="390"/>
        <v/>
      </c>
      <c r="AN1521" s="64"/>
      <c r="AO1521" s="64"/>
      <c r="AP1521" s="64"/>
    </row>
    <row r="1522" spans="2:42" s="60" customFormat="1" x14ac:dyDescent="0.2">
      <c r="B1522" s="60" t="str">
        <f t="shared" si="385"/>
        <v/>
      </c>
      <c r="F1522" s="60" t="str">
        <f t="shared" si="390"/>
        <v/>
      </c>
      <c r="AN1522" s="64"/>
      <c r="AO1522" s="64"/>
      <c r="AP1522" s="64"/>
    </row>
    <row r="1523" spans="2:42" s="60" customFormat="1" x14ac:dyDescent="0.2">
      <c r="B1523" s="60" t="str">
        <f t="shared" si="385"/>
        <v/>
      </c>
      <c r="F1523" s="60" t="str">
        <f t="shared" ref="F1523:F1533" si="391">IF(F384=F$2,"",F384)</f>
        <v/>
      </c>
      <c r="AN1523" s="64"/>
      <c r="AO1523" s="64"/>
      <c r="AP1523" s="64"/>
    </row>
    <row r="1524" spans="2:42" s="60" customFormat="1" x14ac:dyDescent="0.2">
      <c r="B1524" s="60" t="str">
        <f t="shared" si="385"/>
        <v/>
      </c>
      <c r="F1524" s="60" t="str">
        <f t="shared" si="391"/>
        <v/>
      </c>
      <c r="AN1524" s="64"/>
      <c r="AO1524" s="64"/>
      <c r="AP1524" s="64"/>
    </row>
    <row r="1525" spans="2:42" s="60" customFormat="1" x14ac:dyDescent="0.2">
      <c r="B1525" s="60" t="str">
        <f t="shared" si="385"/>
        <v/>
      </c>
      <c r="F1525" s="60" t="str">
        <f t="shared" si="391"/>
        <v/>
      </c>
      <c r="AN1525" s="64"/>
      <c r="AO1525" s="64"/>
      <c r="AP1525" s="64"/>
    </row>
    <row r="1526" spans="2:42" s="60" customFormat="1" x14ac:dyDescent="0.2">
      <c r="B1526" s="60" t="str">
        <f t="shared" si="385"/>
        <v/>
      </c>
      <c r="F1526" s="60" t="str">
        <f t="shared" si="391"/>
        <v/>
      </c>
      <c r="AN1526" s="64"/>
      <c r="AO1526" s="64"/>
      <c r="AP1526" s="64"/>
    </row>
    <row r="1527" spans="2:42" s="60" customFormat="1" x14ac:dyDescent="0.2">
      <c r="B1527" s="60" t="str">
        <f t="shared" ref="B1527:F1590" si="392">IF(B388=B$2,"",B388)</f>
        <v/>
      </c>
      <c r="F1527" s="60" t="str">
        <f t="shared" si="392"/>
        <v/>
      </c>
      <c r="AN1527" s="64"/>
      <c r="AO1527" s="64"/>
      <c r="AP1527" s="64"/>
    </row>
    <row r="1528" spans="2:42" s="60" customFormat="1" x14ac:dyDescent="0.2">
      <c r="B1528" s="60" t="str">
        <f t="shared" si="392"/>
        <v/>
      </c>
      <c r="F1528" s="60" t="str">
        <f t="shared" si="391"/>
        <v/>
      </c>
      <c r="AN1528" s="64"/>
      <c r="AO1528" s="64"/>
      <c r="AP1528" s="64"/>
    </row>
    <row r="1529" spans="2:42" s="60" customFormat="1" x14ac:dyDescent="0.2">
      <c r="B1529" s="60" t="str">
        <f t="shared" si="392"/>
        <v/>
      </c>
      <c r="F1529" s="60" t="str">
        <f t="shared" si="391"/>
        <v/>
      </c>
      <c r="AN1529" s="64"/>
      <c r="AO1529" s="64"/>
      <c r="AP1529" s="64"/>
    </row>
    <row r="1530" spans="2:42" s="60" customFormat="1" x14ac:dyDescent="0.2">
      <c r="B1530" s="60" t="str">
        <f t="shared" si="392"/>
        <v/>
      </c>
      <c r="F1530" s="60" t="str">
        <f t="shared" si="391"/>
        <v/>
      </c>
      <c r="AN1530" s="64"/>
      <c r="AO1530" s="64"/>
      <c r="AP1530" s="64"/>
    </row>
    <row r="1531" spans="2:42" s="60" customFormat="1" x14ac:dyDescent="0.2">
      <c r="B1531" s="60" t="str">
        <f t="shared" si="392"/>
        <v/>
      </c>
      <c r="F1531" s="60" t="str">
        <f t="shared" si="391"/>
        <v/>
      </c>
      <c r="AN1531" s="64"/>
      <c r="AO1531" s="64"/>
      <c r="AP1531" s="64"/>
    </row>
    <row r="1532" spans="2:42" s="60" customFormat="1" x14ac:dyDescent="0.2">
      <c r="B1532" s="60" t="str">
        <f t="shared" si="392"/>
        <v/>
      </c>
      <c r="F1532" s="60" t="str">
        <f t="shared" si="391"/>
        <v/>
      </c>
      <c r="AN1532" s="64"/>
      <c r="AO1532" s="64"/>
      <c r="AP1532" s="64"/>
    </row>
    <row r="1533" spans="2:42" s="60" customFormat="1" x14ac:dyDescent="0.2">
      <c r="B1533" s="60" t="str">
        <f t="shared" si="392"/>
        <v/>
      </c>
      <c r="F1533" s="60" t="str">
        <f t="shared" si="391"/>
        <v/>
      </c>
      <c r="AN1533" s="64"/>
      <c r="AO1533" s="64"/>
      <c r="AP1533" s="64"/>
    </row>
    <row r="1534" spans="2:42" s="60" customFormat="1" x14ac:dyDescent="0.2">
      <c r="B1534" s="60" t="str">
        <f t="shared" si="392"/>
        <v/>
      </c>
      <c r="F1534" s="60" t="str">
        <f t="shared" ref="F1534:F1543" si="393">IF(F395=F$2,"",F395)</f>
        <v/>
      </c>
      <c r="AN1534" s="64"/>
      <c r="AO1534" s="64"/>
      <c r="AP1534" s="64"/>
    </row>
    <row r="1535" spans="2:42" s="60" customFormat="1" x14ac:dyDescent="0.2">
      <c r="B1535" s="60" t="str">
        <f t="shared" si="392"/>
        <v/>
      </c>
      <c r="F1535" s="60" t="str">
        <f t="shared" si="393"/>
        <v/>
      </c>
      <c r="AN1535" s="64"/>
      <c r="AO1535" s="64"/>
      <c r="AP1535" s="64"/>
    </row>
    <row r="1536" spans="2:42" s="60" customFormat="1" x14ac:dyDescent="0.2">
      <c r="B1536" s="60" t="str">
        <f t="shared" si="392"/>
        <v/>
      </c>
      <c r="F1536" s="60" t="str">
        <f t="shared" si="393"/>
        <v/>
      </c>
      <c r="AN1536" s="64"/>
      <c r="AO1536" s="64"/>
      <c r="AP1536" s="64"/>
    </row>
    <row r="1537" spans="2:42" s="60" customFormat="1" x14ac:dyDescent="0.2">
      <c r="B1537" s="60" t="str">
        <f t="shared" si="392"/>
        <v/>
      </c>
      <c r="F1537" s="60" t="str">
        <f t="shared" si="393"/>
        <v/>
      </c>
      <c r="AN1537" s="64"/>
      <c r="AO1537" s="64"/>
      <c r="AP1537" s="64"/>
    </row>
    <row r="1538" spans="2:42" s="60" customFormat="1" x14ac:dyDescent="0.2">
      <c r="B1538" s="60" t="str">
        <f t="shared" si="392"/>
        <v/>
      </c>
      <c r="F1538" s="60" t="str">
        <f t="shared" si="393"/>
        <v/>
      </c>
      <c r="AN1538" s="64"/>
      <c r="AO1538" s="64"/>
      <c r="AP1538" s="64"/>
    </row>
    <row r="1539" spans="2:42" s="60" customFormat="1" x14ac:dyDescent="0.2">
      <c r="B1539" s="60" t="str">
        <f t="shared" si="392"/>
        <v/>
      </c>
      <c r="F1539" s="60" t="str">
        <f t="shared" si="393"/>
        <v/>
      </c>
      <c r="AN1539" s="64"/>
      <c r="AO1539" s="64"/>
      <c r="AP1539" s="64"/>
    </row>
    <row r="1540" spans="2:42" s="60" customFormat="1" x14ac:dyDescent="0.2">
      <c r="B1540" s="60" t="str">
        <f t="shared" si="392"/>
        <v/>
      </c>
      <c r="F1540" s="60" t="str">
        <f t="shared" si="393"/>
        <v/>
      </c>
      <c r="AN1540" s="64"/>
      <c r="AO1540" s="64"/>
      <c r="AP1540" s="64"/>
    </row>
    <row r="1541" spans="2:42" s="60" customFormat="1" x14ac:dyDescent="0.2">
      <c r="B1541" s="60" t="str">
        <f t="shared" si="392"/>
        <v/>
      </c>
      <c r="F1541" s="60" t="str">
        <f t="shared" si="393"/>
        <v/>
      </c>
      <c r="AN1541" s="64"/>
      <c r="AO1541" s="64"/>
      <c r="AP1541" s="64"/>
    </row>
    <row r="1542" spans="2:42" s="60" customFormat="1" x14ac:dyDescent="0.2">
      <c r="B1542" s="60" t="str">
        <f t="shared" si="392"/>
        <v/>
      </c>
      <c r="F1542" s="60" t="str">
        <f t="shared" si="393"/>
        <v/>
      </c>
      <c r="AN1542" s="64"/>
      <c r="AO1542" s="64"/>
      <c r="AP1542" s="64"/>
    </row>
    <row r="1543" spans="2:42" s="60" customFormat="1" x14ac:dyDescent="0.2">
      <c r="B1543" s="60" t="str">
        <f t="shared" si="392"/>
        <v/>
      </c>
      <c r="F1543" s="60" t="str">
        <f t="shared" si="393"/>
        <v/>
      </c>
      <c r="AN1543" s="64"/>
      <c r="AO1543" s="64"/>
      <c r="AP1543" s="64"/>
    </row>
    <row r="1544" spans="2:42" s="60" customFormat="1" x14ac:dyDescent="0.2">
      <c r="B1544" s="60" t="str">
        <f t="shared" si="392"/>
        <v/>
      </c>
      <c r="F1544" s="60" t="str">
        <f t="shared" ref="F1544:F1554" si="394">IF(F405=F$2,"",F405)</f>
        <v/>
      </c>
      <c r="AN1544" s="64"/>
      <c r="AO1544" s="64"/>
      <c r="AP1544" s="64"/>
    </row>
    <row r="1545" spans="2:42" s="60" customFormat="1" x14ac:dyDescent="0.2">
      <c r="B1545" s="60" t="str">
        <f t="shared" si="392"/>
        <v/>
      </c>
      <c r="F1545" s="60" t="str">
        <f t="shared" si="394"/>
        <v/>
      </c>
      <c r="AN1545" s="64"/>
      <c r="AO1545" s="64"/>
      <c r="AP1545" s="64"/>
    </row>
    <row r="1546" spans="2:42" s="60" customFormat="1" x14ac:dyDescent="0.2">
      <c r="B1546" s="60" t="str">
        <f t="shared" si="392"/>
        <v/>
      </c>
      <c r="F1546" s="60" t="str">
        <f t="shared" si="394"/>
        <v/>
      </c>
      <c r="AN1546" s="64"/>
      <c r="AO1546" s="64"/>
      <c r="AP1546" s="64"/>
    </row>
    <row r="1547" spans="2:42" s="60" customFormat="1" x14ac:dyDescent="0.2">
      <c r="B1547" s="60" t="str">
        <f t="shared" si="392"/>
        <v/>
      </c>
      <c r="F1547" s="60" t="str">
        <f t="shared" si="394"/>
        <v/>
      </c>
      <c r="AN1547" s="64"/>
      <c r="AO1547" s="64"/>
      <c r="AP1547" s="64"/>
    </row>
    <row r="1548" spans="2:42" s="60" customFormat="1" x14ac:dyDescent="0.2">
      <c r="B1548" s="60" t="str">
        <f t="shared" si="392"/>
        <v/>
      </c>
      <c r="F1548" s="60" t="str">
        <f t="shared" si="394"/>
        <v/>
      </c>
      <c r="AN1548" s="64"/>
      <c r="AO1548" s="64"/>
      <c r="AP1548" s="64"/>
    </row>
    <row r="1549" spans="2:42" s="60" customFormat="1" x14ac:dyDescent="0.2">
      <c r="B1549" s="60" t="str">
        <f t="shared" si="392"/>
        <v/>
      </c>
      <c r="F1549" s="60" t="str">
        <f t="shared" si="394"/>
        <v/>
      </c>
      <c r="AN1549" s="64"/>
      <c r="AO1549" s="64"/>
      <c r="AP1549" s="64"/>
    </row>
    <row r="1550" spans="2:42" s="60" customFormat="1" x14ac:dyDescent="0.2">
      <c r="B1550" s="60" t="str">
        <f t="shared" si="392"/>
        <v/>
      </c>
      <c r="F1550" s="60" t="str">
        <f t="shared" si="394"/>
        <v/>
      </c>
      <c r="AN1550" s="64"/>
      <c r="AO1550" s="64"/>
      <c r="AP1550" s="64"/>
    </row>
    <row r="1551" spans="2:42" s="60" customFormat="1" x14ac:dyDescent="0.2">
      <c r="B1551" s="60" t="str">
        <f t="shared" si="392"/>
        <v/>
      </c>
      <c r="F1551" s="60" t="str">
        <f t="shared" si="394"/>
        <v/>
      </c>
      <c r="AN1551" s="64"/>
      <c r="AO1551" s="64"/>
      <c r="AP1551" s="64"/>
    </row>
    <row r="1552" spans="2:42" s="60" customFormat="1" x14ac:dyDescent="0.2">
      <c r="B1552" s="60" t="str">
        <f t="shared" si="392"/>
        <v/>
      </c>
      <c r="F1552" s="60" t="str">
        <f t="shared" si="394"/>
        <v/>
      </c>
      <c r="AN1552" s="64"/>
      <c r="AO1552" s="64"/>
      <c r="AP1552" s="64"/>
    </row>
    <row r="1553" spans="2:42" s="60" customFormat="1" x14ac:dyDescent="0.2">
      <c r="B1553" s="60" t="str">
        <f t="shared" si="392"/>
        <v/>
      </c>
      <c r="F1553" s="60" t="str">
        <f t="shared" si="394"/>
        <v/>
      </c>
      <c r="AN1553" s="64"/>
      <c r="AO1553" s="64"/>
      <c r="AP1553" s="64"/>
    </row>
    <row r="1554" spans="2:42" s="60" customFormat="1" x14ac:dyDescent="0.2">
      <c r="B1554" s="60" t="str">
        <f t="shared" si="392"/>
        <v/>
      </c>
      <c r="F1554" s="60" t="str">
        <f t="shared" si="394"/>
        <v/>
      </c>
      <c r="AN1554" s="64"/>
      <c r="AO1554" s="64"/>
      <c r="AP1554" s="64"/>
    </row>
    <row r="1555" spans="2:42" s="60" customFormat="1" x14ac:dyDescent="0.2">
      <c r="B1555" s="60" t="str">
        <f t="shared" si="392"/>
        <v/>
      </c>
      <c r="F1555" s="60" t="str">
        <f t="shared" ref="F1555:F1564" si="395">IF(F416=F$2,"",F416)</f>
        <v/>
      </c>
      <c r="AN1555" s="64"/>
      <c r="AO1555" s="64"/>
      <c r="AP1555" s="64"/>
    </row>
    <row r="1556" spans="2:42" s="60" customFormat="1" x14ac:dyDescent="0.2">
      <c r="B1556" s="60" t="str">
        <f t="shared" si="392"/>
        <v/>
      </c>
      <c r="F1556" s="60" t="str">
        <f t="shared" si="395"/>
        <v/>
      </c>
      <c r="AN1556" s="64"/>
      <c r="AO1556" s="64"/>
      <c r="AP1556" s="64"/>
    </row>
    <row r="1557" spans="2:42" s="60" customFormat="1" x14ac:dyDescent="0.2">
      <c r="B1557" s="60" t="str">
        <f t="shared" si="392"/>
        <v/>
      </c>
      <c r="F1557" s="60" t="str">
        <f t="shared" si="395"/>
        <v/>
      </c>
      <c r="AN1557" s="64"/>
      <c r="AO1557" s="64"/>
      <c r="AP1557" s="64"/>
    </row>
    <row r="1558" spans="2:42" s="60" customFormat="1" x14ac:dyDescent="0.2">
      <c r="B1558" s="60" t="str">
        <f t="shared" si="392"/>
        <v/>
      </c>
      <c r="F1558" s="60" t="str">
        <f t="shared" si="395"/>
        <v/>
      </c>
      <c r="AN1558" s="64"/>
      <c r="AO1558" s="64"/>
      <c r="AP1558" s="64"/>
    </row>
    <row r="1559" spans="2:42" s="60" customFormat="1" x14ac:dyDescent="0.2">
      <c r="B1559" s="60" t="str">
        <f t="shared" si="392"/>
        <v/>
      </c>
      <c r="F1559" s="60" t="str">
        <f t="shared" si="395"/>
        <v/>
      </c>
      <c r="AN1559" s="64"/>
      <c r="AO1559" s="64"/>
      <c r="AP1559" s="64"/>
    </row>
    <row r="1560" spans="2:42" s="60" customFormat="1" x14ac:dyDescent="0.2">
      <c r="B1560" s="60" t="str">
        <f t="shared" si="392"/>
        <v/>
      </c>
      <c r="F1560" s="60" t="str">
        <f t="shared" si="395"/>
        <v/>
      </c>
      <c r="AN1560" s="64"/>
      <c r="AO1560" s="64"/>
      <c r="AP1560" s="64"/>
    </row>
    <row r="1561" spans="2:42" s="60" customFormat="1" x14ac:dyDescent="0.2">
      <c r="B1561" s="60" t="str">
        <f t="shared" si="392"/>
        <v/>
      </c>
      <c r="F1561" s="60" t="str">
        <f t="shared" si="395"/>
        <v/>
      </c>
      <c r="AN1561" s="64"/>
      <c r="AO1561" s="64"/>
      <c r="AP1561" s="64"/>
    </row>
    <row r="1562" spans="2:42" s="60" customFormat="1" x14ac:dyDescent="0.2">
      <c r="B1562" s="60" t="str">
        <f t="shared" si="392"/>
        <v/>
      </c>
      <c r="F1562" s="60" t="str">
        <f t="shared" si="395"/>
        <v/>
      </c>
      <c r="AN1562" s="64"/>
      <c r="AO1562" s="64"/>
      <c r="AP1562" s="64"/>
    </row>
    <row r="1563" spans="2:42" s="60" customFormat="1" x14ac:dyDescent="0.2">
      <c r="B1563" s="60" t="str">
        <f t="shared" si="392"/>
        <v/>
      </c>
      <c r="F1563" s="60" t="str">
        <f t="shared" si="395"/>
        <v/>
      </c>
      <c r="AN1563" s="64"/>
      <c r="AO1563" s="64"/>
      <c r="AP1563" s="64"/>
    </row>
    <row r="1564" spans="2:42" s="60" customFormat="1" x14ac:dyDescent="0.2">
      <c r="B1564" s="60" t="str">
        <f t="shared" si="392"/>
        <v/>
      </c>
      <c r="F1564" s="60" t="str">
        <f t="shared" si="395"/>
        <v/>
      </c>
      <c r="AN1564" s="64"/>
      <c r="AO1564" s="64"/>
      <c r="AP1564" s="64"/>
    </row>
    <row r="1565" spans="2:42" s="60" customFormat="1" x14ac:dyDescent="0.2">
      <c r="B1565" s="60" t="str">
        <f t="shared" si="392"/>
        <v/>
      </c>
      <c r="F1565" s="60" t="str">
        <f t="shared" ref="F1565:F1574" si="396">IF(F426=F$2,"",F426)</f>
        <v/>
      </c>
      <c r="AN1565" s="64"/>
      <c r="AO1565" s="64"/>
      <c r="AP1565" s="64"/>
    </row>
    <row r="1566" spans="2:42" s="60" customFormat="1" x14ac:dyDescent="0.2">
      <c r="B1566" s="60" t="str">
        <f t="shared" si="392"/>
        <v/>
      </c>
      <c r="F1566" s="60" t="str">
        <f t="shared" si="396"/>
        <v/>
      </c>
      <c r="AN1566" s="64"/>
      <c r="AO1566" s="64"/>
      <c r="AP1566" s="64"/>
    </row>
    <row r="1567" spans="2:42" s="60" customFormat="1" x14ac:dyDescent="0.2">
      <c r="B1567" s="60" t="str">
        <f t="shared" si="392"/>
        <v/>
      </c>
      <c r="F1567" s="60" t="str">
        <f t="shared" si="396"/>
        <v/>
      </c>
      <c r="AN1567" s="64"/>
      <c r="AO1567" s="64"/>
      <c r="AP1567" s="64"/>
    </row>
    <row r="1568" spans="2:42" s="60" customFormat="1" x14ac:dyDescent="0.2">
      <c r="B1568" s="60" t="str">
        <f t="shared" si="392"/>
        <v/>
      </c>
      <c r="F1568" s="60" t="str">
        <f t="shared" si="396"/>
        <v/>
      </c>
      <c r="AN1568" s="64"/>
      <c r="AO1568" s="64"/>
      <c r="AP1568" s="64"/>
    </row>
    <row r="1569" spans="2:42" s="60" customFormat="1" x14ac:dyDescent="0.2">
      <c r="B1569" s="60" t="str">
        <f t="shared" si="392"/>
        <v/>
      </c>
      <c r="F1569" s="60" t="str">
        <f t="shared" si="396"/>
        <v/>
      </c>
      <c r="AN1569" s="64"/>
      <c r="AO1569" s="64"/>
      <c r="AP1569" s="64"/>
    </row>
    <row r="1570" spans="2:42" s="60" customFormat="1" x14ac:dyDescent="0.2">
      <c r="B1570" s="60" t="str">
        <f t="shared" si="392"/>
        <v/>
      </c>
      <c r="F1570" s="60" t="str">
        <f t="shared" si="396"/>
        <v/>
      </c>
      <c r="AN1570" s="64"/>
      <c r="AO1570" s="64"/>
      <c r="AP1570" s="64"/>
    </row>
    <row r="1571" spans="2:42" s="60" customFormat="1" x14ac:dyDescent="0.2">
      <c r="B1571" s="60" t="str">
        <f t="shared" si="392"/>
        <v/>
      </c>
      <c r="F1571" s="60" t="str">
        <f t="shared" si="396"/>
        <v/>
      </c>
      <c r="AN1571" s="64"/>
      <c r="AO1571" s="64"/>
      <c r="AP1571" s="64"/>
    </row>
    <row r="1572" spans="2:42" s="60" customFormat="1" x14ac:dyDescent="0.2">
      <c r="B1572" s="60" t="str">
        <f t="shared" si="392"/>
        <v/>
      </c>
      <c r="F1572" s="60" t="str">
        <f t="shared" si="396"/>
        <v/>
      </c>
      <c r="AN1572" s="64"/>
      <c r="AO1572" s="64"/>
      <c r="AP1572" s="64"/>
    </row>
    <row r="1573" spans="2:42" s="60" customFormat="1" x14ac:dyDescent="0.2">
      <c r="B1573" s="60" t="str">
        <f t="shared" si="392"/>
        <v/>
      </c>
      <c r="F1573" s="60" t="str">
        <f t="shared" si="396"/>
        <v/>
      </c>
      <c r="AN1573" s="64"/>
      <c r="AO1573" s="64"/>
      <c r="AP1573" s="64"/>
    </row>
    <row r="1574" spans="2:42" s="60" customFormat="1" x14ac:dyDescent="0.2">
      <c r="B1574" s="60" t="str">
        <f t="shared" si="392"/>
        <v/>
      </c>
      <c r="F1574" s="60" t="str">
        <f t="shared" si="396"/>
        <v/>
      </c>
      <c r="AN1574" s="64"/>
      <c r="AO1574" s="64"/>
      <c r="AP1574" s="64"/>
    </row>
    <row r="1575" spans="2:42" s="60" customFormat="1" x14ac:dyDescent="0.2">
      <c r="B1575" s="60" t="str">
        <f t="shared" si="392"/>
        <v/>
      </c>
      <c r="F1575" s="60" t="str">
        <f t="shared" ref="F1575:F1584" si="397">IF(F436=F$2,"",F436)</f>
        <v/>
      </c>
      <c r="AN1575" s="64"/>
      <c r="AO1575" s="64"/>
      <c r="AP1575" s="64"/>
    </row>
    <row r="1576" spans="2:42" s="60" customFormat="1" x14ac:dyDescent="0.2">
      <c r="B1576" s="60" t="str">
        <f t="shared" si="392"/>
        <v/>
      </c>
      <c r="F1576" s="60" t="str">
        <f t="shared" si="397"/>
        <v/>
      </c>
      <c r="AN1576" s="64"/>
      <c r="AO1576" s="64"/>
      <c r="AP1576" s="64"/>
    </row>
    <row r="1577" spans="2:42" s="60" customFormat="1" x14ac:dyDescent="0.2">
      <c r="B1577" s="60" t="str">
        <f t="shared" si="392"/>
        <v/>
      </c>
      <c r="F1577" s="60" t="str">
        <f t="shared" si="397"/>
        <v/>
      </c>
      <c r="AN1577" s="64"/>
      <c r="AO1577" s="64"/>
      <c r="AP1577" s="64"/>
    </row>
    <row r="1578" spans="2:42" s="60" customFormat="1" x14ac:dyDescent="0.2">
      <c r="B1578" s="60" t="str">
        <f t="shared" si="392"/>
        <v/>
      </c>
      <c r="F1578" s="60" t="str">
        <f t="shared" si="397"/>
        <v/>
      </c>
      <c r="AN1578" s="64"/>
      <c r="AO1578" s="64"/>
      <c r="AP1578" s="64"/>
    </row>
    <row r="1579" spans="2:42" s="60" customFormat="1" x14ac:dyDescent="0.2">
      <c r="B1579" s="60" t="str">
        <f t="shared" si="392"/>
        <v/>
      </c>
      <c r="F1579" s="60" t="str">
        <f t="shared" si="397"/>
        <v/>
      </c>
      <c r="AN1579" s="64"/>
      <c r="AO1579" s="64"/>
      <c r="AP1579" s="64"/>
    </row>
    <row r="1580" spans="2:42" s="60" customFormat="1" x14ac:dyDescent="0.2">
      <c r="B1580" s="60" t="str">
        <f t="shared" si="392"/>
        <v/>
      </c>
      <c r="F1580" s="60" t="str">
        <f t="shared" si="397"/>
        <v/>
      </c>
      <c r="AN1580" s="64"/>
      <c r="AO1580" s="64"/>
      <c r="AP1580" s="64"/>
    </row>
    <row r="1581" spans="2:42" s="60" customFormat="1" x14ac:dyDescent="0.2">
      <c r="B1581" s="60" t="str">
        <f t="shared" si="392"/>
        <v/>
      </c>
      <c r="F1581" s="60" t="str">
        <f t="shared" si="397"/>
        <v/>
      </c>
      <c r="AN1581" s="64"/>
      <c r="AO1581" s="64"/>
      <c r="AP1581" s="64"/>
    </row>
    <row r="1582" spans="2:42" s="60" customFormat="1" x14ac:dyDescent="0.2">
      <c r="B1582" s="60" t="str">
        <f t="shared" si="392"/>
        <v/>
      </c>
      <c r="F1582" s="60" t="str">
        <f t="shared" si="397"/>
        <v/>
      </c>
      <c r="AN1582" s="64"/>
      <c r="AO1582" s="64"/>
      <c r="AP1582" s="64"/>
    </row>
    <row r="1583" spans="2:42" s="60" customFormat="1" x14ac:dyDescent="0.2">
      <c r="B1583" s="60" t="str">
        <f t="shared" si="392"/>
        <v/>
      </c>
      <c r="F1583" s="60" t="str">
        <f t="shared" si="397"/>
        <v/>
      </c>
      <c r="AN1583" s="64"/>
      <c r="AO1583" s="64"/>
      <c r="AP1583" s="64"/>
    </row>
    <row r="1584" spans="2:42" s="60" customFormat="1" x14ac:dyDescent="0.2">
      <c r="B1584" s="60" t="str">
        <f t="shared" si="392"/>
        <v/>
      </c>
      <c r="F1584" s="60" t="str">
        <f t="shared" si="397"/>
        <v/>
      </c>
      <c r="AN1584" s="64"/>
      <c r="AO1584" s="64"/>
      <c r="AP1584" s="64"/>
    </row>
    <row r="1585" spans="2:42" s="60" customFormat="1" x14ac:dyDescent="0.2">
      <c r="B1585" s="60" t="str">
        <f t="shared" si="392"/>
        <v/>
      </c>
      <c r="F1585" s="60" t="str">
        <f t="shared" ref="F1585:F1595" si="398">IF(F446=F$2,"",F446)</f>
        <v/>
      </c>
      <c r="AN1585" s="64"/>
      <c r="AO1585" s="64"/>
      <c r="AP1585" s="64"/>
    </row>
    <row r="1586" spans="2:42" s="60" customFormat="1" x14ac:dyDescent="0.2">
      <c r="B1586" s="60" t="str">
        <f t="shared" si="392"/>
        <v/>
      </c>
      <c r="F1586" s="60" t="str">
        <f t="shared" si="398"/>
        <v/>
      </c>
      <c r="AN1586" s="64"/>
      <c r="AO1586" s="64"/>
      <c r="AP1586" s="64"/>
    </row>
    <row r="1587" spans="2:42" s="60" customFormat="1" x14ac:dyDescent="0.2">
      <c r="B1587" s="60" t="str">
        <f t="shared" si="392"/>
        <v/>
      </c>
      <c r="F1587" s="60" t="str">
        <f t="shared" si="398"/>
        <v/>
      </c>
      <c r="AN1587" s="64"/>
      <c r="AO1587" s="64"/>
      <c r="AP1587" s="64"/>
    </row>
    <row r="1588" spans="2:42" s="60" customFormat="1" x14ac:dyDescent="0.2">
      <c r="B1588" s="60" t="str">
        <f t="shared" si="392"/>
        <v/>
      </c>
      <c r="F1588" s="60" t="str">
        <f t="shared" si="398"/>
        <v/>
      </c>
      <c r="AN1588" s="64"/>
      <c r="AO1588" s="64"/>
      <c r="AP1588" s="64"/>
    </row>
    <row r="1589" spans="2:42" s="60" customFormat="1" x14ac:dyDescent="0.2">
      <c r="B1589" s="60" t="str">
        <f t="shared" si="392"/>
        <v/>
      </c>
      <c r="F1589" s="60" t="str">
        <f t="shared" si="398"/>
        <v/>
      </c>
      <c r="AN1589" s="64"/>
      <c r="AO1589" s="64"/>
      <c r="AP1589" s="64"/>
    </row>
    <row r="1590" spans="2:42" s="60" customFormat="1" x14ac:dyDescent="0.2">
      <c r="B1590" s="60" t="str">
        <f t="shared" si="392"/>
        <v/>
      </c>
      <c r="F1590" s="60" t="str">
        <f t="shared" si="398"/>
        <v/>
      </c>
      <c r="AN1590" s="64"/>
      <c r="AO1590" s="64"/>
      <c r="AP1590" s="64"/>
    </row>
    <row r="1591" spans="2:42" s="60" customFormat="1" x14ac:dyDescent="0.2">
      <c r="B1591" s="60" t="str">
        <f t="shared" ref="B1591:F1654" si="399">IF(B452=B$2,"",B452)</f>
        <v/>
      </c>
      <c r="F1591" s="60" t="str">
        <f t="shared" si="399"/>
        <v/>
      </c>
      <c r="AN1591" s="64"/>
      <c r="AO1591" s="64"/>
      <c r="AP1591" s="64"/>
    </row>
    <row r="1592" spans="2:42" s="60" customFormat="1" x14ac:dyDescent="0.2">
      <c r="B1592" s="60" t="str">
        <f t="shared" si="399"/>
        <v/>
      </c>
      <c r="F1592" s="60" t="str">
        <f t="shared" si="398"/>
        <v/>
      </c>
      <c r="AN1592" s="64"/>
      <c r="AO1592" s="64"/>
      <c r="AP1592" s="64"/>
    </row>
    <row r="1593" spans="2:42" s="60" customFormat="1" x14ac:dyDescent="0.2">
      <c r="B1593" s="60" t="str">
        <f t="shared" si="399"/>
        <v/>
      </c>
      <c r="F1593" s="60" t="str">
        <f t="shared" si="398"/>
        <v/>
      </c>
      <c r="AN1593" s="64"/>
      <c r="AO1593" s="64"/>
      <c r="AP1593" s="64"/>
    </row>
    <row r="1594" spans="2:42" s="60" customFormat="1" x14ac:dyDescent="0.2">
      <c r="B1594" s="60" t="str">
        <f t="shared" si="399"/>
        <v/>
      </c>
      <c r="F1594" s="60" t="str">
        <f t="shared" si="398"/>
        <v/>
      </c>
      <c r="AN1594" s="64"/>
      <c r="AO1594" s="64"/>
      <c r="AP1594" s="64"/>
    </row>
    <row r="1595" spans="2:42" s="60" customFormat="1" x14ac:dyDescent="0.2">
      <c r="B1595" s="60" t="str">
        <f t="shared" si="399"/>
        <v/>
      </c>
      <c r="F1595" s="60" t="str">
        <f t="shared" si="398"/>
        <v/>
      </c>
      <c r="AN1595" s="64"/>
      <c r="AO1595" s="64"/>
      <c r="AP1595" s="64"/>
    </row>
    <row r="1596" spans="2:42" s="60" customFormat="1" x14ac:dyDescent="0.2">
      <c r="B1596" s="60" t="str">
        <f t="shared" si="399"/>
        <v/>
      </c>
      <c r="F1596" s="60" t="str">
        <f t="shared" ref="F1596:F1605" si="400">IF(F457=F$2,"",F457)</f>
        <v/>
      </c>
      <c r="AN1596" s="64"/>
      <c r="AO1596" s="64"/>
      <c r="AP1596" s="64"/>
    </row>
    <row r="1597" spans="2:42" s="60" customFormat="1" x14ac:dyDescent="0.2">
      <c r="B1597" s="60" t="str">
        <f t="shared" si="399"/>
        <v/>
      </c>
      <c r="F1597" s="60" t="str">
        <f t="shared" si="400"/>
        <v/>
      </c>
      <c r="AN1597" s="64"/>
      <c r="AO1597" s="64"/>
      <c r="AP1597" s="64"/>
    </row>
    <row r="1598" spans="2:42" s="60" customFormat="1" x14ac:dyDescent="0.2">
      <c r="B1598" s="60" t="str">
        <f t="shared" si="399"/>
        <v/>
      </c>
      <c r="F1598" s="60" t="str">
        <f t="shared" si="400"/>
        <v/>
      </c>
      <c r="AN1598" s="64"/>
      <c r="AO1598" s="64"/>
      <c r="AP1598" s="64"/>
    </row>
    <row r="1599" spans="2:42" s="60" customFormat="1" x14ac:dyDescent="0.2">
      <c r="B1599" s="60" t="str">
        <f t="shared" si="399"/>
        <v/>
      </c>
      <c r="F1599" s="60" t="str">
        <f t="shared" si="400"/>
        <v/>
      </c>
      <c r="AN1599" s="64"/>
      <c r="AO1599" s="64"/>
      <c r="AP1599" s="64"/>
    </row>
    <row r="1600" spans="2:42" s="60" customFormat="1" x14ac:dyDescent="0.2">
      <c r="B1600" s="60" t="str">
        <f t="shared" si="399"/>
        <v/>
      </c>
      <c r="F1600" s="60" t="str">
        <f t="shared" si="400"/>
        <v/>
      </c>
      <c r="AN1600" s="64"/>
      <c r="AO1600" s="64"/>
      <c r="AP1600" s="64"/>
    </row>
    <row r="1601" spans="2:42" s="60" customFormat="1" x14ac:dyDescent="0.2">
      <c r="B1601" s="60" t="str">
        <f t="shared" si="399"/>
        <v/>
      </c>
      <c r="F1601" s="60" t="str">
        <f t="shared" si="400"/>
        <v/>
      </c>
      <c r="AN1601" s="64"/>
      <c r="AO1601" s="64"/>
      <c r="AP1601" s="64"/>
    </row>
    <row r="1602" spans="2:42" s="60" customFormat="1" x14ac:dyDescent="0.2">
      <c r="B1602" s="60" t="str">
        <f t="shared" si="399"/>
        <v/>
      </c>
      <c r="F1602" s="60" t="str">
        <f t="shared" si="400"/>
        <v/>
      </c>
      <c r="AN1602" s="64"/>
      <c r="AO1602" s="64"/>
      <c r="AP1602" s="64"/>
    </row>
    <row r="1603" spans="2:42" s="60" customFormat="1" x14ac:dyDescent="0.2">
      <c r="B1603" s="60" t="str">
        <f t="shared" si="399"/>
        <v/>
      </c>
      <c r="F1603" s="60" t="str">
        <f t="shared" si="400"/>
        <v/>
      </c>
      <c r="AN1603" s="64"/>
      <c r="AO1603" s="64"/>
      <c r="AP1603" s="64"/>
    </row>
    <row r="1604" spans="2:42" s="60" customFormat="1" x14ac:dyDescent="0.2">
      <c r="B1604" s="60" t="str">
        <f t="shared" si="399"/>
        <v/>
      </c>
      <c r="F1604" s="60" t="str">
        <f t="shared" si="400"/>
        <v/>
      </c>
      <c r="AN1604" s="64"/>
      <c r="AO1604" s="64"/>
      <c r="AP1604" s="64"/>
    </row>
    <row r="1605" spans="2:42" s="60" customFormat="1" x14ac:dyDescent="0.2">
      <c r="B1605" s="60" t="str">
        <f t="shared" si="399"/>
        <v/>
      </c>
      <c r="F1605" s="60" t="str">
        <f t="shared" si="400"/>
        <v/>
      </c>
      <c r="AN1605" s="64"/>
      <c r="AO1605" s="64"/>
      <c r="AP1605" s="64"/>
    </row>
    <row r="1606" spans="2:42" s="60" customFormat="1" x14ac:dyDescent="0.2">
      <c r="B1606" s="60" t="str">
        <f t="shared" si="399"/>
        <v/>
      </c>
      <c r="F1606" s="60" t="str">
        <f t="shared" ref="F1606:F1615" si="401">IF(F467=F$2,"",F467)</f>
        <v/>
      </c>
      <c r="AN1606" s="64"/>
      <c r="AO1606" s="64"/>
      <c r="AP1606" s="64"/>
    </row>
    <row r="1607" spans="2:42" s="60" customFormat="1" x14ac:dyDescent="0.2">
      <c r="B1607" s="60" t="str">
        <f t="shared" si="399"/>
        <v/>
      </c>
      <c r="F1607" s="60" t="str">
        <f t="shared" si="401"/>
        <v/>
      </c>
      <c r="AN1607" s="64"/>
      <c r="AO1607" s="64"/>
      <c r="AP1607" s="64"/>
    </row>
    <row r="1608" spans="2:42" s="60" customFormat="1" x14ac:dyDescent="0.2">
      <c r="B1608" s="60" t="str">
        <f t="shared" si="399"/>
        <v/>
      </c>
      <c r="F1608" s="60" t="str">
        <f t="shared" si="401"/>
        <v/>
      </c>
      <c r="AN1608" s="64"/>
      <c r="AO1608" s="64"/>
      <c r="AP1608" s="64"/>
    </row>
    <row r="1609" spans="2:42" s="60" customFormat="1" x14ac:dyDescent="0.2">
      <c r="B1609" s="60" t="str">
        <f t="shared" si="399"/>
        <v/>
      </c>
      <c r="F1609" s="60" t="str">
        <f t="shared" si="401"/>
        <v/>
      </c>
      <c r="AN1609" s="64"/>
      <c r="AO1609" s="64"/>
      <c r="AP1609" s="64"/>
    </row>
    <row r="1610" spans="2:42" s="60" customFormat="1" x14ac:dyDescent="0.2">
      <c r="B1610" s="60" t="str">
        <f t="shared" si="399"/>
        <v/>
      </c>
      <c r="F1610" s="60" t="str">
        <f t="shared" si="401"/>
        <v/>
      </c>
      <c r="AN1610" s="64"/>
      <c r="AO1610" s="64"/>
      <c r="AP1610" s="64"/>
    </row>
    <row r="1611" spans="2:42" s="60" customFormat="1" x14ac:dyDescent="0.2">
      <c r="B1611" s="60" t="str">
        <f t="shared" si="399"/>
        <v/>
      </c>
      <c r="F1611" s="60" t="str">
        <f t="shared" si="401"/>
        <v/>
      </c>
      <c r="AN1611" s="64"/>
      <c r="AO1611" s="64"/>
      <c r="AP1611" s="64"/>
    </row>
    <row r="1612" spans="2:42" s="60" customFormat="1" x14ac:dyDescent="0.2">
      <c r="B1612" s="60" t="str">
        <f t="shared" si="399"/>
        <v/>
      </c>
      <c r="F1612" s="60" t="str">
        <f t="shared" si="401"/>
        <v/>
      </c>
      <c r="AN1612" s="64"/>
      <c r="AO1612" s="64"/>
      <c r="AP1612" s="64"/>
    </row>
    <row r="1613" spans="2:42" s="60" customFormat="1" x14ac:dyDescent="0.2">
      <c r="B1613" s="60" t="str">
        <f t="shared" si="399"/>
        <v/>
      </c>
      <c r="F1613" s="60" t="str">
        <f t="shared" si="401"/>
        <v/>
      </c>
      <c r="AN1613" s="64"/>
      <c r="AO1613" s="64"/>
      <c r="AP1613" s="64"/>
    </row>
    <row r="1614" spans="2:42" s="60" customFormat="1" x14ac:dyDescent="0.2">
      <c r="B1614" s="60" t="str">
        <f t="shared" si="399"/>
        <v/>
      </c>
      <c r="F1614" s="60" t="str">
        <f t="shared" si="401"/>
        <v/>
      </c>
      <c r="AN1614" s="64"/>
      <c r="AO1614" s="64"/>
      <c r="AP1614" s="64"/>
    </row>
    <row r="1615" spans="2:42" s="60" customFormat="1" x14ac:dyDescent="0.2">
      <c r="B1615" s="60" t="str">
        <f t="shared" si="399"/>
        <v/>
      </c>
      <c r="F1615" s="60" t="str">
        <f t="shared" si="401"/>
        <v/>
      </c>
      <c r="AN1615" s="64"/>
      <c r="AO1615" s="64"/>
      <c r="AP1615" s="64"/>
    </row>
    <row r="1616" spans="2:42" s="60" customFormat="1" x14ac:dyDescent="0.2">
      <c r="B1616" s="60" t="str">
        <f t="shared" si="399"/>
        <v/>
      </c>
      <c r="F1616" s="60" t="str">
        <f t="shared" ref="F1616:F1626" si="402">IF(F477=F$2,"",F477)</f>
        <v/>
      </c>
      <c r="AN1616" s="64"/>
      <c r="AO1616" s="64"/>
      <c r="AP1616" s="64"/>
    </row>
    <row r="1617" spans="2:42" s="60" customFormat="1" x14ac:dyDescent="0.2">
      <c r="B1617" s="60" t="str">
        <f t="shared" si="399"/>
        <v/>
      </c>
      <c r="F1617" s="60" t="str">
        <f t="shared" si="402"/>
        <v/>
      </c>
      <c r="AN1617" s="64"/>
      <c r="AO1617" s="64"/>
      <c r="AP1617" s="64"/>
    </row>
    <row r="1618" spans="2:42" s="60" customFormat="1" x14ac:dyDescent="0.2">
      <c r="B1618" s="60" t="str">
        <f t="shared" si="399"/>
        <v/>
      </c>
      <c r="F1618" s="60" t="str">
        <f t="shared" si="402"/>
        <v/>
      </c>
      <c r="AN1618" s="64"/>
      <c r="AO1618" s="64"/>
      <c r="AP1618" s="64"/>
    </row>
    <row r="1619" spans="2:42" s="60" customFormat="1" x14ac:dyDescent="0.2">
      <c r="B1619" s="60" t="str">
        <f t="shared" si="399"/>
        <v/>
      </c>
      <c r="F1619" s="60" t="str">
        <f t="shared" si="402"/>
        <v/>
      </c>
      <c r="AN1619" s="64"/>
      <c r="AO1619" s="64"/>
      <c r="AP1619" s="64"/>
    </row>
    <row r="1620" spans="2:42" s="60" customFormat="1" x14ac:dyDescent="0.2">
      <c r="B1620" s="60" t="str">
        <f t="shared" si="399"/>
        <v/>
      </c>
      <c r="F1620" s="60" t="str">
        <f t="shared" si="402"/>
        <v/>
      </c>
      <c r="AN1620" s="64"/>
      <c r="AO1620" s="64"/>
      <c r="AP1620" s="64"/>
    </row>
    <row r="1621" spans="2:42" s="60" customFormat="1" x14ac:dyDescent="0.2">
      <c r="B1621" s="60" t="str">
        <f t="shared" si="399"/>
        <v/>
      </c>
      <c r="F1621" s="60" t="str">
        <f t="shared" si="402"/>
        <v/>
      </c>
      <c r="AN1621" s="64"/>
      <c r="AO1621" s="64"/>
      <c r="AP1621" s="64"/>
    </row>
    <row r="1622" spans="2:42" s="60" customFormat="1" x14ac:dyDescent="0.2">
      <c r="B1622" s="60" t="str">
        <f t="shared" si="399"/>
        <v/>
      </c>
      <c r="F1622" s="60" t="str">
        <f t="shared" si="402"/>
        <v/>
      </c>
      <c r="AN1622" s="64"/>
      <c r="AO1622" s="64"/>
      <c r="AP1622" s="64"/>
    </row>
    <row r="1623" spans="2:42" s="60" customFormat="1" x14ac:dyDescent="0.2">
      <c r="B1623" s="60" t="str">
        <f t="shared" si="399"/>
        <v/>
      </c>
      <c r="F1623" s="60" t="str">
        <f t="shared" si="402"/>
        <v/>
      </c>
      <c r="AN1623" s="64"/>
      <c r="AO1623" s="64"/>
      <c r="AP1623" s="64"/>
    </row>
    <row r="1624" spans="2:42" s="60" customFormat="1" x14ac:dyDescent="0.2">
      <c r="B1624" s="60" t="str">
        <f t="shared" si="399"/>
        <v/>
      </c>
      <c r="F1624" s="60" t="str">
        <f t="shared" si="402"/>
        <v/>
      </c>
      <c r="AN1624" s="64"/>
      <c r="AO1624" s="64"/>
      <c r="AP1624" s="64"/>
    </row>
    <row r="1625" spans="2:42" s="60" customFormat="1" x14ac:dyDescent="0.2">
      <c r="B1625" s="60" t="str">
        <f t="shared" si="399"/>
        <v/>
      </c>
      <c r="F1625" s="60" t="str">
        <f t="shared" si="402"/>
        <v/>
      </c>
      <c r="AN1625" s="64"/>
      <c r="AO1625" s="64"/>
      <c r="AP1625" s="64"/>
    </row>
    <row r="1626" spans="2:42" s="60" customFormat="1" x14ac:dyDescent="0.2">
      <c r="B1626" s="60" t="str">
        <f t="shared" si="399"/>
        <v/>
      </c>
      <c r="F1626" s="60" t="str">
        <f t="shared" si="402"/>
        <v/>
      </c>
      <c r="AN1626" s="64"/>
      <c r="AO1626" s="64"/>
      <c r="AP1626" s="64"/>
    </row>
    <row r="1627" spans="2:42" s="60" customFormat="1" x14ac:dyDescent="0.2">
      <c r="B1627" s="60" t="str">
        <f t="shared" si="399"/>
        <v/>
      </c>
      <c r="F1627" s="60" t="str">
        <f t="shared" ref="F1627:F1636" si="403">IF(F488=F$2,"",F488)</f>
        <v/>
      </c>
      <c r="AN1627" s="64"/>
      <c r="AO1627" s="64"/>
      <c r="AP1627" s="64"/>
    </row>
    <row r="1628" spans="2:42" s="60" customFormat="1" x14ac:dyDescent="0.2">
      <c r="B1628" s="60" t="str">
        <f t="shared" si="399"/>
        <v/>
      </c>
      <c r="F1628" s="60" t="str">
        <f t="shared" si="403"/>
        <v/>
      </c>
      <c r="AN1628" s="64"/>
      <c r="AO1628" s="64"/>
      <c r="AP1628" s="64"/>
    </row>
    <row r="1629" spans="2:42" s="60" customFormat="1" x14ac:dyDescent="0.2">
      <c r="B1629" s="60" t="str">
        <f t="shared" si="399"/>
        <v/>
      </c>
      <c r="F1629" s="60" t="str">
        <f t="shared" si="403"/>
        <v/>
      </c>
      <c r="AN1629" s="64"/>
      <c r="AO1629" s="64"/>
      <c r="AP1629" s="64"/>
    </row>
    <row r="1630" spans="2:42" s="60" customFormat="1" x14ac:dyDescent="0.2">
      <c r="B1630" s="60" t="str">
        <f t="shared" si="399"/>
        <v/>
      </c>
      <c r="F1630" s="60" t="str">
        <f t="shared" si="403"/>
        <v/>
      </c>
      <c r="AN1630" s="64"/>
      <c r="AO1630" s="64"/>
      <c r="AP1630" s="64"/>
    </row>
    <row r="1631" spans="2:42" s="60" customFormat="1" x14ac:dyDescent="0.2">
      <c r="B1631" s="60" t="str">
        <f t="shared" si="399"/>
        <v/>
      </c>
      <c r="F1631" s="60" t="str">
        <f t="shared" si="403"/>
        <v/>
      </c>
      <c r="AN1631" s="64"/>
      <c r="AO1631" s="64"/>
      <c r="AP1631" s="64"/>
    </row>
    <row r="1632" spans="2:42" s="60" customFormat="1" x14ac:dyDescent="0.2">
      <c r="B1632" s="60" t="str">
        <f t="shared" si="399"/>
        <v/>
      </c>
      <c r="F1632" s="60" t="str">
        <f t="shared" si="403"/>
        <v/>
      </c>
      <c r="AN1632" s="64"/>
      <c r="AO1632" s="64"/>
      <c r="AP1632" s="64"/>
    </row>
    <row r="1633" spans="2:42" s="60" customFormat="1" x14ac:dyDescent="0.2">
      <c r="B1633" s="60" t="str">
        <f t="shared" si="399"/>
        <v/>
      </c>
      <c r="F1633" s="60" t="str">
        <f t="shared" si="403"/>
        <v/>
      </c>
      <c r="AN1633" s="64"/>
      <c r="AO1633" s="64"/>
      <c r="AP1633" s="64"/>
    </row>
    <row r="1634" spans="2:42" s="60" customFormat="1" x14ac:dyDescent="0.2">
      <c r="B1634" s="60" t="str">
        <f t="shared" si="399"/>
        <v/>
      </c>
      <c r="F1634" s="60" t="str">
        <f t="shared" si="403"/>
        <v/>
      </c>
      <c r="AN1634" s="64"/>
      <c r="AO1634" s="64"/>
      <c r="AP1634" s="64"/>
    </row>
    <row r="1635" spans="2:42" s="60" customFormat="1" x14ac:dyDescent="0.2">
      <c r="B1635" s="60" t="str">
        <f t="shared" si="399"/>
        <v/>
      </c>
      <c r="F1635" s="60" t="str">
        <f t="shared" si="403"/>
        <v/>
      </c>
      <c r="AN1635" s="64"/>
      <c r="AO1635" s="64"/>
      <c r="AP1635" s="64"/>
    </row>
    <row r="1636" spans="2:42" s="60" customFormat="1" x14ac:dyDescent="0.2">
      <c r="B1636" s="60" t="str">
        <f t="shared" si="399"/>
        <v/>
      </c>
      <c r="F1636" s="60" t="str">
        <f t="shared" si="403"/>
        <v/>
      </c>
      <c r="AN1636" s="64"/>
      <c r="AO1636" s="64"/>
      <c r="AP1636" s="64"/>
    </row>
    <row r="1637" spans="2:42" s="60" customFormat="1" x14ac:dyDescent="0.2">
      <c r="B1637" s="60" t="str">
        <f t="shared" si="399"/>
        <v/>
      </c>
      <c r="F1637" s="60" t="str">
        <f t="shared" ref="F1637:F1646" si="404">IF(F498=F$2,"",F498)</f>
        <v/>
      </c>
      <c r="AN1637" s="64"/>
      <c r="AO1637" s="64"/>
      <c r="AP1637" s="64"/>
    </row>
    <row r="1638" spans="2:42" s="60" customFormat="1" x14ac:dyDescent="0.2">
      <c r="B1638" s="60" t="str">
        <f t="shared" si="399"/>
        <v/>
      </c>
      <c r="F1638" s="60" t="str">
        <f t="shared" si="404"/>
        <v/>
      </c>
      <c r="AN1638" s="64"/>
      <c r="AO1638" s="64"/>
      <c r="AP1638" s="64"/>
    </row>
    <row r="1639" spans="2:42" s="60" customFormat="1" x14ac:dyDescent="0.2">
      <c r="B1639" s="60" t="str">
        <f t="shared" si="399"/>
        <v/>
      </c>
      <c r="F1639" s="60" t="str">
        <f t="shared" si="404"/>
        <v/>
      </c>
      <c r="AN1639" s="64"/>
      <c r="AO1639" s="64"/>
      <c r="AP1639" s="64"/>
    </row>
    <row r="1640" spans="2:42" s="60" customFormat="1" x14ac:dyDescent="0.2">
      <c r="B1640" s="60" t="str">
        <f t="shared" si="399"/>
        <v/>
      </c>
      <c r="F1640" s="60" t="str">
        <f t="shared" si="404"/>
        <v/>
      </c>
      <c r="AN1640" s="64"/>
      <c r="AO1640" s="64"/>
      <c r="AP1640" s="64"/>
    </row>
    <row r="1641" spans="2:42" s="60" customFormat="1" x14ac:dyDescent="0.2">
      <c r="B1641" s="60" t="str">
        <f t="shared" si="399"/>
        <v/>
      </c>
      <c r="F1641" s="60" t="str">
        <f t="shared" si="404"/>
        <v/>
      </c>
      <c r="AN1641" s="64"/>
      <c r="AO1641" s="64"/>
      <c r="AP1641" s="64"/>
    </row>
    <row r="1642" spans="2:42" s="60" customFormat="1" x14ac:dyDescent="0.2">
      <c r="B1642" s="60" t="str">
        <f t="shared" si="399"/>
        <v/>
      </c>
      <c r="F1642" s="60" t="str">
        <f t="shared" si="404"/>
        <v/>
      </c>
      <c r="AN1642" s="64"/>
      <c r="AO1642" s="64"/>
      <c r="AP1642" s="64"/>
    </row>
    <row r="1643" spans="2:42" s="60" customFormat="1" x14ac:dyDescent="0.2">
      <c r="B1643" s="60" t="str">
        <f t="shared" si="399"/>
        <v/>
      </c>
      <c r="F1643" s="60" t="str">
        <f t="shared" si="404"/>
        <v/>
      </c>
      <c r="AN1643" s="64"/>
      <c r="AO1643" s="64"/>
      <c r="AP1643" s="64"/>
    </row>
    <row r="1644" spans="2:42" s="60" customFormat="1" x14ac:dyDescent="0.2">
      <c r="B1644" s="60" t="str">
        <f t="shared" si="399"/>
        <v/>
      </c>
      <c r="F1644" s="60" t="str">
        <f t="shared" si="404"/>
        <v/>
      </c>
      <c r="AN1644" s="64"/>
      <c r="AO1644" s="64"/>
      <c r="AP1644" s="64"/>
    </row>
    <row r="1645" spans="2:42" s="60" customFormat="1" x14ac:dyDescent="0.2">
      <c r="B1645" s="60" t="str">
        <f t="shared" si="399"/>
        <v/>
      </c>
      <c r="F1645" s="60" t="str">
        <f t="shared" si="404"/>
        <v/>
      </c>
      <c r="AN1645" s="64"/>
      <c r="AO1645" s="64"/>
      <c r="AP1645" s="64"/>
    </row>
    <row r="1646" spans="2:42" s="60" customFormat="1" x14ac:dyDescent="0.2">
      <c r="B1646" s="60" t="str">
        <f t="shared" si="399"/>
        <v/>
      </c>
      <c r="F1646" s="60" t="str">
        <f t="shared" si="404"/>
        <v/>
      </c>
      <c r="AN1646" s="64"/>
      <c r="AO1646" s="64"/>
      <c r="AP1646" s="64"/>
    </row>
    <row r="1647" spans="2:42" s="60" customFormat="1" x14ac:dyDescent="0.2">
      <c r="B1647" s="60" t="str">
        <f t="shared" si="399"/>
        <v/>
      </c>
      <c r="F1647" s="60" t="str">
        <f t="shared" ref="F1647:F1657" si="405">IF(F508=F$2,"",F508)</f>
        <v/>
      </c>
      <c r="AN1647" s="64"/>
      <c r="AO1647" s="64"/>
      <c r="AP1647" s="64"/>
    </row>
    <row r="1648" spans="2:42" s="60" customFormat="1" x14ac:dyDescent="0.2">
      <c r="B1648" s="60" t="str">
        <f t="shared" si="399"/>
        <v/>
      </c>
      <c r="F1648" s="60" t="str">
        <f t="shared" si="405"/>
        <v/>
      </c>
      <c r="AN1648" s="64"/>
      <c r="AO1648" s="64"/>
      <c r="AP1648" s="64"/>
    </row>
    <row r="1649" spans="2:42" s="60" customFormat="1" x14ac:dyDescent="0.2">
      <c r="B1649" s="60" t="str">
        <f t="shared" si="399"/>
        <v/>
      </c>
      <c r="F1649" s="60" t="str">
        <f t="shared" si="405"/>
        <v/>
      </c>
      <c r="AN1649" s="64"/>
      <c r="AO1649" s="64"/>
      <c r="AP1649" s="64"/>
    </row>
    <row r="1650" spans="2:42" s="60" customFormat="1" x14ac:dyDescent="0.2">
      <c r="B1650" s="60" t="str">
        <f t="shared" si="399"/>
        <v/>
      </c>
      <c r="F1650" s="60" t="str">
        <f t="shared" si="405"/>
        <v/>
      </c>
      <c r="AN1650" s="64"/>
      <c r="AO1650" s="64"/>
      <c r="AP1650" s="64"/>
    </row>
    <row r="1651" spans="2:42" s="60" customFormat="1" x14ac:dyDescent="0.2">
      <c r="B1651" s="60" t="str">
        <f t="shared" si="399"/>
        <v/>
      </c>
      <c r="F1651" s="60" t="str">
        <f t="shared" si="405"/>
        <v/>
      </c>
      <c r="AN1651" s="64"/>
      <c r="AO1651" s="64"/>
      <c r="AP1651" s="64"/>
    </row>
    <row r="1652" spans="2:42" s="60" customFormat="1" x14ac:dyDescent="0.2">
      <c r="B1652" s="60" t="str">
        <f t="shared" si="399"/>
        <v/>
      </c>
      <c r="F1652" s="60" t="str">
        <f t="shared" si="405"/>
        <v/>
      </c>
      <c r="AN1652" s="64"/>
      <c r="AO1652" s="64"/>
      <c r="AP1652" s="64"/>
    </row>
    <row r="1653" spans="2:42" s="60" customFormat="1" x14ac:dyDescent="0.2">
      <c r="B1653" s="60" t="str">
        <f t="shared" si="399"/>
        <v/>
      </c>
      <c r="F1653" s="60" t="str">
        <f t="shared" si="405"/>
        <v/>
      </c>
      <c r="AN1653" s="64"/>
      <c r="AO1653" s="64"/>
      <c r="AP1653" s="64"/>
    </row>
    <row r="1654" spans="2:42" s="60" customFormat="1" x14ac:dyDescent="0.2">
      <c r="B1654" s="60" t="str">
        <f t="shared" si="399"/>
        <v/>
      </c>
      <c r="F1654" s="60" t="str">
        <f t="shared" si="405"/>
        <v/>
      </c>
      <c r="AN1654" s="64"/>
      <c r="AO1654" s="64"/>
      <c r="AP1654" s="64"/>
    </row>
    <row r="1655" spans="2:42" s="60" customFormat="1" x14ac:dyDescent="0.2">
      <c r="B1655" s="60" t="str">
        <f t="shared" ref="B1655:F1678" si="406">IF(B516=B$2,"",B516)</f>
        <v/>
      </c>
      <c r="F1655" s="60" t="str">
        <f t="shared" si="406"/>
        <v/>
      </c>
      <c r="AN1655" s="64"/>
      <c r="AO1655" s="64"/>
      <c r="AP1655" s="64"/>
    </row>
    <row r="1656" spans="2:42" s="60" customFormat="1" x14ac:dyDescent="0.2">
      <c r="B1656" s="60" t="str">
        <f t="shared" si="406"/>
        <v/>
      </c>
      <c r="F1656" s="60" t="str">
        <f t="shared" si="405"/>
        <v/>
      </c>
      <c r="AN1656" s="64"/>
      <c r="AO1656" s="64"/>
      <c r="AP1656" s="64"/>
    </row>
    <row r="1657" spans="2:42" s="60" customFormat="1" x14ac:dyDescent="0.2">
      <c r="B1657" s="60" t="str">
        <f t="shared" si="406"/>
        <v/>
      </c>
      <c r="F1657" s="60" t="str">
        <f t="shared" si="405"/>
        <v/>
      </c>
      <c r="AN1657" s="64"/>
      <c r="AO1657" s="64"/>
      <c r="AP1657" s="64"/>
    </row>
    <row r="1658" spans="2:42" s="60" customFormat="1" x14ac:dyDescent="0.2">
      <c r="B1658" s="60" t="str">
        <f t="shared" si="406"/>
        <v/>
      </c>
      <c r="F1658" s="60" t="str">
        <f t="shared" ref="F1658:F1667" si="407">IF(F519=F$2,"",F519)</f>
        <v/>
      </c>
      <c r="AN1658" s="64"/>
      <c r="AO1658" s="64"/>
      <c r="AP1658" s="64"/>
    </row>
    <row r="1659" spans="2:42" s="60" customFormat="1" x14ac:dyDescent="0.2">
      <c r="B1659" s="60" t="str">
        <f t="shared" si="406"/>
        <v/>
      </c>
      <c r="F1659" s="60" t="str">
        <f t="shared" si="407"/>
        <v/>
      </c>
      <c r="AN1659" s="64"/>
      <c r="AO1659" s="64"/>
      <c r="AP1659" s="64"/>
    </row>
    <row r="1660" spans="2:42" s="60" customFormat="1" x14ac:dyDescent="0.2">
      <c r="B1660" s="60" t="str">
        <f t="shared" si="406"/>
        <v/>
      </c>
      <c r="F1660" s="60" t="str">
        <f t="shared" si="407"/>
        <v/>
      </c>
      <c r="AN1660" s="64"/>
      <c r="AO1660" s="64"/>
      <c r="AP1660" s="64"/>
    </row>
    <row r="1661" spans="2:42" s="60" customFormat="1" x14ac:dyDescent="0.2">
      <c r="B1661" s="60" t="str">
        <f t="shared" si="406"/>
        <v/>
      </c>
      <c r="F1661" s="60" t="str">
        <f t="shared" si="407"/>
        <v/>
      </c>
      <c r="AN1661" s="64"/>
      <c r="AO1661" s="64"/>
      <c r="AP1661" s="64"/>
    </row>
    <row r="1662" spans="2:42" s="60" customFormat="1" x14ac:dyDescent="0.2">
      <c r="B1662" s="60" t="str">
        <f t="shared" si="406"/>
        <v/>
      </c>
      <c r="F1662" s="60" t="str">
        <f t="shared" si="407"/>
        <v/>
      </c>
      <c r="AN1662" s="64"/>
      <c r="AO1662" s="64"/>
      <c r="AP1662" s="64"/>
    </row>
    <row r="1663" spans="2:42" s="60" customFormat="1" x14ac:dyDescent="0.2">
      <c r="B1663" s="60" t="str">
        <f t="shared" si="406"/>
        <v/>
      </c>
      <c r="F1663" s="60" t="str">
        <f t="shared" si="407"/>
        <v/>
      </c>
      <c r="AN1663" s="64"/>
      <c r="AO1663" s="64"/>
      <c r="AP1663" s="64"/>
    </row>
    <row r="1664" spans="2:42" s="60" customFormat="1" x14ac:dyDescent="0.2">
      <c r="B1664" s="60" t="str">
        <f t="shared" si="406"/>
        <v/>
      </c>
      <c r="F1664" s="60" t="str">
        <f t="shared" si="407"/>
        <v/>
      </c>
      <c r="AN1664" s="64"/>
      <c r="AO1664" s="64"/>
      <c r="AP1664" s="64"/>
    </row>
    <row r="1665" spans="2:42" s="60" customFormat="1" x14ac:dyDescent="0.2">
      <c r="B1665" s="60" t="str">
        <f t="shared" si="406"/>
        <v/>
      </c>
      <c r="F1665" s="60" t="str">
        <f t="shared" si="407"/>
        <v/>
      </c>
      <c r="AN1665" s="64"/>
      <c r="AO1665" s="64"/>
      <c r="AP1665" s="64"/>
    </row>
    <row r="1666" spans="2:42" s="60" customFormat="1" x14ac:dyDescent="0.2">
      <c r="B1666" s="60" t="str">
        <f t="shared" si="406"/>
        <v/>
      </c>
      <c r="F1666" s="60" t="str">
        <f t="shared" si="407"/>
        <v/>
      </c>
      <c r="AN1666" s="64"/>
      <c r="AO1666" s="64"/>
      <c r="AP1666" s="64"/>
    </row>
    <row r="1667" spans="2:42" s="60" customFormat="1" x14ac:dyDescent="0.2">
      <c r="B1667" s="60" t="str">
        <f t="shared" si="406"/>
        <v/>
      </c>
      <c r="F1667" s="60" t="str">
        <f t="shared" si="407"/>
        <v/>
      </c>
      <c r="AN1667" s="64"/>
      <c r="AO1667" s="64"/>
      <c r="AP1667" s="64"/>
    </row>
    <row r="1668" spans="2:42" s="60" customFormat="1" x14ac:dyDescent="0.2">
      <c r="B1668" s="60" t="str">
        <f t="shared" si="406"/>
        <v/>
      </c>
      <c r="F1668" s="60" t="str">
        <f t="shared" ref="F1668:F1677" si="408">IF(F529=F$2,"",F529)</f>
        <v/>
      </c>
      <c r="AN1668" s="64"/>
      <c r="AO1668" s="64"/>
      <c r="AP1668" s="64"/>
    </row>
    <row r="1669" spans="2:42" s="60" customFormat="1" x14ac:dyDescent="0.2">
      <c r="B1669" s="60" t="str">
        <f t="shared" si="406"/>
        <v/>
      </c>
      <c r="F1669" s="60" t="str">
        <f t="shared" si="408"/>
        <v/>
      </c>
      <c r="AN1669" s="64"/>
      <c r="AO1669" s="64"/>
      <c r="AP1669" s="64"/>
    </row>
    <row r="1670" spans="2:42" s="60" customFormat="1" x14ac:dyDescent="0.2">
      <c r="B1670" s="60" t="str">
        <f t="shared" si="406"/>
        <v/>
      </c>
      <c r="F1670" s="60" t="str">
        <f t="shared" si="408"/>
        <v/>
      </c>
      <c r="AN1670" s="64"/>
      <c r="AO1670" s="64"/>
      <c r="AP1670" s="64"/>
    </row>
    <row r="1671" spans="2:42" s="60" customFormat="1" x14ac:dyDescent="0.2">
      <c r="B1671" s="60" t="str">
        <f t="shared" si="406"/>
        <v/>
      </c>
      <c r="F1671" s="60" t="str">
        <f t="shared" si="408"/>
        <v/>
      </c>
      <c r="AN1671" s="64"/>
      <c r="AO1671" s="64"/>
      <c r="AP1671" s="64"/>
    </row>
    <row r="1672" spans="2:42" s="60" customFormat="1" x14ac:dyDescent="0.2">
      <c r="B1672" s="60" t="str">
        <f t="shared" si="406"/>
        <v/>
      </c>
      <c r="F1672" s="60" t="str">
        <f t="shared" si="408"/>
        <v/>
      </c>
      <c r="AN1672" s="64"/>
      <c r="AO1672" s="64"/>
      <c r="AP1672" s="64"/>
    </row>
    <row r="1673" spans="2:42" s="60" customFormat="1" x14ac:dyDescent="0.2">
      <c r="B1673" s="60" t="str">
        <f t="shared" si="406"/>
        <v/>
      </c>
      <c r="F1673" s="60" t="str">
        <f t="shared" si="408"/>
        <v/>
      </c>
      <c r="AN1673" s="64"/>
      <c r="AO1673" s="64"/>
      <c r="AP1673" s="64"/>
    </row>
    <row r="1674" spans="2:42" s="60" customFormat="1" x14ac:dyDescent="0.2">
      <c r="B1674" s="60" t="str">
        <f t="shared" si="406"/>
        <v/>
      </c>
      <c r="F1674" s="60" t="str">
        <f t="shared" si="408"/>
        <v/>
      </c>
      <c r="AN1674" s="64"/>
      <c r="AO1674" s="64"/>
      <c r="AP1674" s="64"/>
    </row>
    <row r="1675" spans="2:42" s="60" customFormat="1" x14ac:dyDescent="0.2">
      <c r="B1675" s="60" t="str">
        <f t="shared" si="406"/>
        <v/>
      </c>
      <c r="F1675" s="60" t="str">
        <f t="shared" si="408"/>
        <v/>
      </c>
      <c r="AN1675" s="64"/>
      <c r="AO1675" s="64"/>
      <c r="AP1675" s="64"/>
    </row>
    <row r="1676" spans="2:42" s="60" customFormat="1" x14ac:dyDescent="0.2">
      <c r="B1676" s="60" t="str">
        <f t="shared" si="406"/>
        <v/>
      </c>
      <c r="F1676" s="60" t="str">
        <f t="shared" si="408"/>
        <v/>
      </c>
      <c r="AN1676" s="64"/>
      <c r="AO1676" s="64"/>
      <c r="AP1676" s="64"/>
    </row>
    <row r="1677" spans="2:42" s="60" customFormat="1" x14ac:dyDescent="0.2">
      <c r="B1677" s="60" t="str">
        <f t="shared" si="406"/>
        <v/>
      </c>
      <c r="F1677" s="60" t="str">
        <f t="shared" si="408"/>
        <v/>
      </c>
      <c r="AN1677" s="64"/>
      <c r="AO1677" s="64"/>
      <c r="AP1677" s="64"/>
    </row>
    <row r="1678" spans="2:42" s="60" customFormat="1" x14ac:dyDescent="0.2">
      <c r="B1678" s="60" t="str">
        <f t="shared" si="406"/>
        <v/>
      </c>
      <c r="F1678" s="60" t="str">
        <f t="shared" ref="F1678" si="409">IF(F539=F$2,"",F539)</f>
        <v/>
      </c>
      <c r="AN1678" s="64"/>
      <c r="AO1678" s="64"/>
      <c r="AP1678" s="6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31" t="s">
        <v>41</v>
      </c>
      <c r="E5" s="31" t="s">
        <v>40</v>
      </c>
      <c r="F5" s="31" t="s">
        <v>51</v>
      </c>
    </row>
    <row r="6" spans="3:6" x14ac:dyDescent="0.2">
      <c r="D6" s="54" t="s">
        <v>66</v>
      </c>
      <c r="E6" s="54">
        <v>1</v>
      </c>
      <c r="F6" s="54">
        <v>2</v>
      </c>
    </row>
    <row r="7" spans="3:6" x14ac:dyDescent="0.2">
      <c r="D7" s="54" t="s">
        <v>67</v>
      </c>
      <c r="E7" s="54">
        <v>2</v>
      </c>
      <c r="F7" s="54">
        <v>2</v>
      </c>
    </row>
    <row r="8" spans="3:6" x14ac:dyDescent="0.2">
      <c r="D8" s="54" t="s">
        <v>68</v>
      </c>
      <c r="E8" s="54">
        <v>3</v>
      </c>
      <c r="F8" s="54">
        <v>1</v>
      </c>
    </row>
    <row r="9" spans="3:6" x14ac:dyDescent="0.2">
      <c r="D9" s="54" t="s">
        <v>69</v>
      </c>
      <c r="E9" s="54">
        <v>4</v>
      </c>
      <c r="F9" s="54">
        <v>1</v>
      </c>
    </row>
    <row r="10" spans="3:6" x14ac:dyDescent="0.2">
      <c r="D10" s="54" t="s">
        <v>88</v>
      </c>
      <c r="E10" s="54">
        <v>5</v>
      </c>
      <c r="F10" s="54">
        <v>1</v>
      </c>
    </row>
    <row r="11" spans="3:6" ht="15" thickBot="1" x14ac:dyDescent="0.25">
      <c r="D11" s="55" t="s">
        <v>87</v>
      </c>
      <c r="E11" s="55">
        <v>6</v>
      </c>
      <c r="F11" s="55"/>
    </row>
    <row r="12" spans="3:6" ht="14.25" customHeight="1" x14ac:dyDescent="0.2">
      <c r="C12" s="142" t="s">
        <v>122</v>
      </c>
      <c r="D12" s="55" t="s">
        <v>70</v>
      </c>
      <c r="E12" s="55">
        <v>7</v>
      </c>
      <c r="F12" s="55"/>
    </row>
    <row r="13" spans="3:6" x14ac:dyDescent="0.2">
      <c r="C13" s="143"/>
      <c r="D13" s="55" t="s">
        <v>97</v>
      </c>
      <c r="E13" s="55">
        <v>8</v>
      </c>
      <c r="F13" s="55"/>
    </row>
    <row r="14" spans="3:6" x14ac:dyDescent="0.2">
      <c r="C14" s="143"/>
      <c r="D14" s="55" t="s">
        <v>89</v>
      </c>
      <c r="E14" s="55">
        <v>9</v>
      </c>
      <c r="F14" s="55"/>
    </row>
    <row r="15" spans="3:6" x14ac:dyDescent="0.2">
      <c r="C15" s="143"/>
      <c r="D15" s="55" t="s">
        <v>121</v>
      </c>
      <c r="E15" s="55">
        <v>10</v>
      </c>
      <c r="F15" s="55"/>
    </row>
    <row r="16" spans="3:6" x14ac:dyDescent="0.2">
      <c r="C16" s="143"/>
      <c r="D16" s="55" t="s">
        <v>72</v>
      </c>
      <c r="E16" s="55">
        <v>11</v>
      </c>
      <c r="F16" s="55"/>
    </row>
    <row r="17" spans="3:6" x14ac:dyDescent="0.2">
      <c r="C17" s="143"/>
      <c r="D17" s="55" t="s">
        <v>73</v>
      </c>
      <c r="E17" s="55">
        <v>12</v>
      </c>
      <c r="F17" s="55"/>
    </row>
    <row r="18" spans="3:6" x14ac:dyDescent="0.2">
      <c r="C18" s="143"/>
      <c r="D18" s="55" t="s">
        <v>74</v>
      </c>
      <c r="E18" s="55">
        <v>13</v>
      </c>
      <c r="F18" s="55"/>
    </row>
    <row r="19" spans="3:6" x14ac:dyDescent="0.2">
      <c r="C19" s="143"/>
      <c r="D19" s="55" t="s">
        <v>75</v>
      </c>
      <c r="E19" s="55">
        <v>14</v>
      </c>
      <c r="F19" s="55"/>
    </row>
    <row r="20" spans="3:6" x14ac:dyDescent="0.2">
      <c r="C20" s="143"/>
      <c r="D20" s="55" t="s">
        <v>76</v>
      </c>
      <c r="E20" s="55">
        <v>15</v>
      </c>
      <c r="F20" s="55"/>
    </row>
    <row r="21" spans="3:6" x14ac:dyDescent="0.2">
      <c r="C21" s="143"/>
      <c r="D21" s="55" t="s">
        <v>77</v>
      </c>
      <c r="E21" s="55">
        <v>16</v>
      </c>
      <c r="F21" s="55"/>
    </row>
    <row r="22" spans="3:6" x14ac:dyDescent="0.2">
      <c r="C22" s="143"/>
      <c r="D22" s="55" t="s">
        <v>84</v>
      </c>
      <c r="E22" s="55">
        <v>17</v>
      </c>
      <c r="F22" s="55"/>
    </row>
    <row r="23" spans="3:6" x14ac:dyDescent="0.2">
      <c r="C23" s="143"/>
      <c r="D23" s="55" t="s">
        <v>78</v>
      </c>
      <c r="E23" s="55">
        <v>18</v>
      </c>
      <c r="F23" s="55"/>
    </row>
    <row r="24" spans="3:6" x14ac:dyDescent="0.2">
      <c r="C24" s="143"/>
      <c r="D24" s="55" t="s">
        <v>79</v>
      </c>
      <c r="E24" s="55">
        <v>19</v>
      </c>
      <c r="F24" s="55"/>
    </row>
    <row r="25" spans="3:6" x14ac:dyDescent="0.2">
      <c r="C25" s="143"/>
      <c r="D25" s="55" t="s">
        <v>98</v>
      </c>
      <c r="E25" s="55">
        <v>20</v>
      </c>
      <c r="F25" s="55"/>
    </row>
    <row r="26" spans="3:6" x14ac:dyDescent="0.2">
      <c r="C26" s="143"/>
      <c r="D26" s="55" t="s">
        <v>80</v>
      </c>
      <c r="E26" s="55">
        <v>21</v>
      </c>
      <c r="F26" s="55"/>
    </row>
    <row r="27" spans="3:6" x14ac:dyDescent="0.2">
      <c r="C27" s="143"/>
      <c r="D27" s="55" t="s">
        <v>85</v>
      </c>
      <c r="E27" s="55">
        <v>22</v>
      </c>
      <c r="F27" s="55"/>
    </row>
    <row r="28" spans="3:6" x14ac:dyDescent="0.2">
      <c r="C28" s="143"/>
      <c r="D28" s="55" t="s">
        <v>81</v>
      </c>
      <c r="E28" s="55">
        <v>23</v>
      </c>
      <c r="F28" s="55"/>
    </row>
    <row r="29" spans="3:6" x14ac:dyDescent="0.2">
      <c r="C29" s="143"/>
      <c r="D29" s="55" t="s">
        <v>82</v>
      </c>
      <c r="E29" s="55">
        <v>24</v>
      </c>
      <c r="F29" s="55"/>
    </row>
    <row r="30" spans="3:6" ht="15" thickBot="1" x14ac:dyDescent="0.25">
      <c r="C30" s="144"/>
      <c r="D30" s="55" t="s">
        <v>83</v>
      </c>
      <c r="E30" s="55">
        <v>25</v>
      </c>
      <c r="F30" s="55"/>
    </row>
    <row r="31" spans="3:6" x14ac:dyDescent="0.2">
      <c r="D31" s="55" t="s">
        <v>86</v>
      </c>
      <c r="E31" s="55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23" bestFit="1" customWidth="1"/>
    <col min="2" max="2" width="28.875" style="23" customWidth="1"/>
    <col min="3" max="3" width="7.5" style="23" bestFit="1" customWidth="1"/>
    <col min="4" max="4" width="8.25" style="46" customWidth="1"/>
    <col min="5" max="6" width="8.25" style="44" customWidth="1"/>
    <col min="7" max="7" width="8.25" style="46" customWidth="1"/>
    <col min="8" max="9" width="8.25" style="44" customWidth="1"/>
    <col min="10" max="12" width="8.25" style="46" customWidth="1"/>
    <col min="13" max="13" width="9" style="23" customWidth="1"/>
    <col min="14" max="14" width="5.75" style="23" customWidth="1"/>
    <col min="15" max="16" width="10.875" style="23" customWidth="1"/>
    <col min="17" max="17" width="9.25" style="23" customWidth="1"/>
    <col min="18" max="19" width="9" style="23"/>
    <col min="20" max="20" width="9.875" style="23" bestFit="1" customWidth="1"/>
    <col min="21" max="21" width="9" style="23"/>
    <col min="22" max="22" width="9.375" style="23" bestFit="1" customWidth="1"/>
    <col min="23" max="25" width="9" style="23"/>
    <col min="26" max="27" width="10.375" style="23" bestFit="1" customWidth="1"/>
    <col min="28" max="28" width="9" style="23"/>
    <col min="29" max="29" width="10.75" style="23" bestFit="1" customWidth="1"/>
    <col min="30" max="63" width="9" style="23"/>
    <col min="64" max="64" width="12.125" style="23" bestFit="1" customWidth="1"/>
    <col min="65" max="65" width="10.25" style="23" customWidth="1"/>
    <col min="66" max="67" width="13.625" style="23" bestFit="1" customWidth="1"/>
    <col min="68" max="70" width="9" style="23"/>
    <col min="71" max="71" width="17.625" style="23" customWidth="1"/>
    <col min="72" max="80" width="16.25" style="23" bestFit="1" customWidth="1"/>
    <col min="81" max="89" width="17.25" style="23" bestFit="1" customWidth="1"/>
    <col min="90" max="90" width="4.5" style="23" bestFit="1" customWidth="1"/>
    <col min="91" max="16384" width="9" style="23"/>
  </cols>
  <sheetData>
    <row r="1" spans="1:95" ht="15" thickBot="1" x14ac:dyDescent="0.25">
      <c r="BT1" s="23" t="s">
        <v>100</v>
      </c>
      <c r="BU1" s="23" t="s">
        <v>103</v>
      </c>
      <c r="BV1" s="23" t="s">
        <v>106</v>
      </c>
      <c r="BW1" s="23" t="s">
        <v>109</v>
      </c>
      <c r="BX1" s="23" t="s">
        <v>112</v>
      </c>
      <c r="BY1" s="23" t="s">
        <v>115</v>
      </c>
    </row>
    <row r="2" spans="1:95" ht="15" customHeight="1" thickBot="1" x14ac:dyDescent="0.25">
      <c r="D2" s="150" t="s">
        <v>0</v>
      </c>
      <c r="E2" s="151"/>
      <c r="F2" s="152"/>
      <c r="G2" s="153" t="s">
        <v>54</v>
      </c>
      <c r="H2" s="154"/>
      <c r="I2" s="155"/>
      <c r="J2" s="147" t="s">
        <v>27</v>
      </c>
      <c r="K2" s="148"/>
      <c r="L2" s="149"/>
      <c r="M2" s="156" t="s">
        <v>28</v>
      </c>
      <c r="N2" s="158" t="s">
        <v>29</v>
      </c>
      <c r="W2" s="145" t="s">
        <v>0</v>
      </c>
      <c r="X2" s="146"/>
      <c r="Y2" s="145" t="s">
        <v>16</v>
      </c>
      <c r="Z2" s="146"/>
      <c r="AA2" s="145" t="s">
        <v>17</v>
      </c>
      <c r="AB2" s="146"/>
      <c r="AC2" s="145" t="s">
        <v>15</v>
      </c>
      <c r="AD2" s="146"/>
      <c r="AE2" s="145" t="s">
        <v>27</v>
      </c>
      <c r="AF2" s="146"/>
      <c r="AG2" s="34"/>
      <c r="AH2" s="35"/>
      <c r="BT2" s="23" t="s">
        <v>99</v>
      </c>
      <c r="BU2" s="23" t="s">
        <v>53</v>
      </c>
      <c r="BV2" s="23" t="s">
        <v>100</v>
      </c>
      <c r="BW2" s="23" t="s">
        <v>101</v>
      </c>
      <c r="BX2" s="23" t="s">
        <v>102</v>
      </c>
      <c r="BY2" s="23" t="s">
        <v>103</v>
      </c>
      <c r="BZ2" s="23" t="s">
        <v>104</v>
      </c>
      <c r="CA2" s="23" t="s">
        <v>105</v>
      </c>
      <c r="CB2" s="23" t="s">
        <v>106</v>
      </c>
      <c r="CC2" s="23" t="s">
        <v>107</v>
      </c>
      <c r="CD2" s="23" t="s">
        <v>108</v>
      </c>
      <c r="CE2" s="23" t="s">
        <v>109</v>
      </c>
      <c r="CF2" s="23" t="s">
        <v>110</v>
      </c>
      <c r="CG2" s="23" t="s">
        <v>111</v>
      </c>
      <c r="CH2" s="23" t="s">
        <v>112</v>
      </c>
      <c r="CI2" s="23" t="s">
        <v>113</v>
      </c>
      <c r="CJ2" s="23" t="s">
        <v>114</v>
      </c>
      <c r="CK2" s="23" t="s">
        <v>115</v>
      </c>
    </row>
    <row r="3" spans="1:95" ht="90.75" thickBot="1" x14ac:dyDescent="0.25">
      <c r="A3" s="24" t="s">
        <v>55</v>
      </c>
      <c r="B3" s="24" t="s">
        <v>52</v>
      </c>
      <c r="C3" s="24" t="s">
        <v>91</v>
      </c>
      <c r="D3" s="47" t="s">
        <v>30</v>
      </c>
      <c r="E3" s="24" t="s">
        <v>31</v>
      </c>
      <c r="F3" s="24" t="s">
        <v>32</v>
      </c>
      <c r="G3" s="45" t="s">
        <v>50</v>
      </c>
      <c r="H3" s="24" t="s">
        <v>31</v>
      </c>
      <c r="I3" s="24" t="s">
        <v>45</v>
      </c>
      <c r="J3" s="48" t="s">
        <v>33</v>
      </c>
      <c r="K3" s="48" t="s">
        <v>34</v>
      </c>
      <c r="L3" s="48" t="s">
        <v>37</v>
      </c>
      <c r="M3" s="157"/>
      <c r="N3" s="159"/>
      <c r="O3" s="32" t="s">
        <v>95</v>
      </c>
      <c r="P3" s="32" t="s">
        <v>96</v>
      </c>
      <c r="Q3" s="32" t="s">
        <v>43</v>
      </c>
      <c r="R3" s="32" t="s">
        <v>44</v>
      </c>
      <c r="S3" s="32"/>
      <c r="W3" s="25" t="s">
        <v>14</v>
      </c>
      <c r="X3" s="25" t="s">
        <v>35</v>
      </c>
      <c r="Y3" s="51" t="s">
        <v>14</v>
      </c>
      <c r="Z3" s="51" t="s">
        <v>35</v>
      </c>
      <c r="AA3" s="51" t="s">
        <v>14</v>
      </c>
      <c r="AB3" s="51" t="s">
        <v>35</v>
      </c>
      <c r="AC3" s="51" t="s">
        <v>14</v>
      </c>
      <c r="AD3" s="52" t="s">
        <v>35</v>
      </c>
      <c r="AE3" s="48" t="s">
        <v>33</v>
      </c>
      <c r="AF3" s="48" t="s">
        <v>34</v>
      </c>
      <c r="AG3" s="48" t="s">
        <v>37</v>
      </c>
      <c r="AH3" s="26" t="s">
        <v>36</v>
      </c>
      <c r="AI3" s="33"/>
      <c r="AJ3" s="33"/>
      <c r="AK3" s="33"/>
      <c r="BL3" s="30" t="s">
        <v>63</v>
      </c>
      <c r="BM3" s="30" t="s">
        <v>65</v>
      </c>
      <c r="BN3" s="30" t="s">
        <v>64</v>
      </c>
      <c r="BT3" s="9" t="s">
        <v>56</v>
      </c>
      <c r="BU3" s="9" t="s">
        <v>57</v>
      </c>
      <c r="BV3" s="9" t="s">
        <v>4</v>
      </c>
      <c r="BW3" s="9" t="s">
        <v>58</v>
      </c>
      <c r="BX3" s="9" t="s">
        <v>59</v>
      </c>
      <c r="BY3" s="9" t="s">
        <v>8</v>
      </c>
      <c r="BZ3" s="9" t="s">
        <v>60</v>
      </c>
      <c r="CA3" s="9" t="s">
        <v>61</v>
      </c>
      <c r="CB3" s="9" t="s">
        <v>24</v>
      </c>
    </row>
    <row r="4" spans="1:95" ht="15" x14ac:dyDescent="0.25">
      <c r="A4" s="23">
        <v>1</v>
      </c>
      <c r="B4" s="23" t="str">
        <f>VLOOKUP($A4,'[1]פרופיל מציע  + מסמכים שיש להגיש'!$C$6:$H$16555,2)</f>
        <v>המוסך המרכזי</v>
      </c>
      <c r="C4" s="29" t="str">
        <f>IF(D4&gt;0,"1","0")</f>
        <v>0</v>
      </c>
      <c r="D4" s="41"/>
      <c r="E4" s="43"/>
      <c r="F4" s="43"/>
      <c r="G4" s="42"/>
      <c r="H4" s="43"/>
      <c r="I4" s="43"/>
      <c r="J4" s="42"/>
      <c r="K4" s="42"/>
      <c r="L4" s="42"/>
      <c r="M4" s="57" t="str">
        <f t="shared" ref="M4:M67" si="0">IF(COUNT(D4:L4)=9,$AH4,"")</f>
        <v/>
      </c>
      <c r="N4" s="27" t="str">
        <f>IF(M4="","",VLOOKUP($A4,'[1]פרופיל מציע  + מסמכים שיש להגיש'!$C$6:$H$16555,4))</f>
        <v/>
      </c>
      <c r="O4" s="46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6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23" t="str">
        <f>IF($D4&gt;0,IF(AND($O4="",$P4=""),IF($M4&lt;1.1*$T$5,"in","out"),"in"),"not submittied")</f>
        <v>not submittied</v>
      </c>
      <c r="R4" s="65" t="e">
        <f>IF(AND(O$4="",$P4=""),IF($D4&gt;0,IF(AND($O4="",$P4="",$Q4="in",$M4&gt;$T$5),$T$5,$M4)),"")</f>
        <v>#NUM!</v>
      </c>
      <c r="T4" s="38" t="s">
        <v>47</v>
      </c>
      <c r="U4" s="38" t="s">
        <v>48</v>
      </c>
      <c r="V4" s="40" t="s">
        <v>49</v>
      </c>
      <c r="W4" s="67">
        <f>40*$D4</f>
        <v>0</v>
      </c>
      <c r="X4" s="23">
        <f>5627*(1-$E4)+2002*(1-$F4)</f>
        <v>7629</v>
      </c>
      <c r="Y4" s="50" t="e">
        <f>$G4*SUM($BT$5:$CK$5)</f>
        <v>#REF!</v>
      </c>
      <c r="Z4" s="23" t="e">
        <f>SUM($BT$6:$CK$17)*(0.8*(1-$H4)+0.2*0.75*(1-$I4))</f>
        <v>#REF!</v>
      </c>
      <c r="AA4" s="28" t="e">
        <f t="shared" ref="AA4:AA67" si="1">SUM($BL$40:$BL$43)*$G4</f>
        <v>#REF!</v>
      </c>
      <c r="AB4" s="29" t="e">
        <f t="shared" ref="AB4:AB67" si="2">0.7*SUM($BM$40:$BM$43)*(1-$H4)+0.3*SUM($BN$40:$BN$43)*(1-$I4)</f>
        <v>#REF!</v>
      </c>
      <c r="AC4" s="28" t="e">
        <f>SUM($BL$4:$BL$34)*$G4</f>
        <v>#REF!</v>
      </c>
      <c r="AD4" s="23" t="e">
        <f>0.5*SUM($BM$4:$BM$34)*(1-$H4)+0.5*0.75*(1-$I4)*SUM($BM$4:$BM$34)</f>
        <v>#REF!</v>
      </c>
      <c r="AE4" s="53">
        <f>$J4*3</f>
        <v>0</v>
      </c>
      <c r="AF4" s="53">
        <f>$K4*4</f>
        <v>0</v>
      </c>
      <c r="AG4" s="53">
        <f>$L4*12</f>
        <v>0</v>
      </c>
      <c r="AH4" s="36" t="e">
        <f>SUM(W4:AG4)</f>
        <v>#REF!</v>
      </c>
      <c r="AM4" s="23">
        <f>IF(Q5="בפנים",N4,0)</f>
        <v>0</v>
      </c>
      <c r="BK4" s="23">
        <v>1</v>
      </c>
      <c r="BL4" s="28" t="e">
        <f>#REF!*#REF!</f>
        <v>#REF!</v>
      </c>
      <c r="BM4" s="23" t="e">
        <f>#REF!*#REF!</f>
        <v>#REF!</v>
      </c>
      <c r="BN4" s="23" t="e">
        <f>BM4*0.75</f>
        <v>#REF!</v>
      </c>
      <c r="BT4" s="23" t="s">
        <v>1</v>
      </c>
      <c r="BU4" s="23" t="s">
        <v>2</v>
      </c>
      <c r="BV4" s="23" t="s">
        <v>3</v>
      </c>
      <c r="BW4" s="23" t="s">
        <v>4</v>
      </c>
      <c r="BX4" s="23" t="s">
        <v>5</v>
      </c>
      <c r="BY4" s="23" t="s">
        <v>6</v>
      </c>
      <c r="BZ4" s="23" t="s">
        <v>7</v>
      </c>
      <c r="CA4" s="23" t="s">
        <v>8</v>
      </c>
      <c r="CB4" s="23" t="s">
        <v>21</v>
      </c>
      <c r="CC4" s="23" t="s">
        <v>22</v>
      </c>
      <c r="CD4" s="23" t="s">
        <v>23</v>
      </c>
      <c r="CE4" s="23" t="s">
        <v>24</v>
      </c>
    </row>
    <row r="5" spans="1:95" x14ac:dyDescent="0.2">
      <c r="A5" s="23">
        <v>2</v>
      </c>
      <c r="B5" s="23" t="str">
        <f>VLOOKUP($A5,'[1]פרופיל מציע  + מסמכים שיש להגיש'!$C$6:$H$16555,2)</f>
        <v>מוסך שטרית אהרון בע"מ</v>
      </c>
      <c r="C5" s="23" t="str">
        <f t="shared" ref="C5:C68" si="3">IF(D5&gt;0,"1","0")</f>
        <v>0</v>
      </c>
      <c r="D5" s="41"/>
      <c r="E5" s="43"/>
      <c r="F5" s="43"/>
      <c r="G5" s="42"/>
      <c r="H5" s="43"/>
      <c r="I5" s="43"/>
      <c r="J5" s="42"/>
      <c r="K5" s="42"/>
      <c r="L5" s="42"/>
      <c r="M5" s="57" t="str">
        <f t="shared" si="0"/>
        <v/>
      </c>
      <c r="N5" s="27" t="str">
        <f>IF(M5="","",VLOOKUP($A5,'[1]פרופיל מציע  + מסמכים שיש להגיש'!$C$6:$H$16555,4))</f>
        <v/>
      </c>
      <c r="O5" s="46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6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23" t="str">
        <f t="shared" ref="Q5:Q68" si="4">IF($D5&gt;0,IF(AND($O5="",$P5=""),IF($M5&lt;1.1*$T$5,"in","out"),"in"),"not submittied")</f>
        <v>not submittied</v>
      </c>
      <c r="R5" s="65" t="e">
        <f t="shared" ref="R5:R68" si="5">IF(AND(O$4="",$P5=""),IF($D5&gt;0,IF(AND($O5="",$P5="",$Q5="in",$M5&gt;$T$5),$T$5,$M5)),"")</f>
        <v>#NUM!</v>
      </c>
      <c r="T5" s="61" t="str">
        <f>IFERROR(SUMIF(O:O,1,M:M)/COUNTIF(O:O,1),"")</f>
        <v/>
      </c>
      <c r="U5" s="66" t="e">
        <f>AVERAGE($R$4:$R$582)</f>
        <v>#NUM!</v>
      </c>
      <c r="V5" s="39" t="str">
        <f>IFERROR(0.3*U5+0.7*T5,"")</f>
        <v/>
      </c>
      <c r="W5" s="67">
        <f t="shared" ref="W5:W68" si="6">40*$D5</f>
        <v>0</v>
      </c>
      <c r="X5" s="23">
        <f t="shared" ref="X5:X68" si="7">5627*(1-$E5)+2002*(1-$F5)</f>
        <v>7629</v>
      </c>
      <c r="Y5" s="50" t="e">
        <f t="shared" ref="Y5:Y68" si="8">$G5*SUM($BT$5:$CK$5)</f>
        <v>#REF!</v>
      </c>
      <c r="Z5" s="23" t="e">
        <f t="shared" ref="Z5:Z68" si="9">SUM($BT$6:$CK$17)*(0.8*(1-$H5)+0.2*0.75*(1-$I5))</f>
        <v>#REF!</v>
      </c>
      <c r="AA5" s="28" t="e">
        <f t="shared" si="1"/>
        <v>#REF!</v>
      </c>
      <c r="AB5" s="29" t="e">
        <f t="shared" si="2"/>
        <v>#REF!</v>
      </c>
      <c r="AC5" s="28" t="e">
        <f t="shared" ref="AC5:AC68" si="10">SUM($BL$4:$BL$34)*$G5</f>
        <v>#REF!</v>
      </c>
      <c r="AD5" s="23" t="e">
        <f t="shared" ref="AD5:AD68" si="11">0.5*SUM($BM$4:$BM$34)*(1-$H5)+0.5*0.75*(1-$I5)*SUM($BM$4:$BM$34)</f>
        <v>#REF!</v>
      </c>
      <c r="AE5" s="53">
        <f t="shared" ref="AE5:AE68" si="12">$J5*3</f>
        <v>0</v>
      </c>
      <c r="AF5" s="53">
        <f t="shared" ref="AF5:AF68" si="13">$K5*4</f>
        <v>0</v>
      </c>
      <c r="AG5" s="53">
        <f t="shared" ref="AG5:AG68" si="14">$L5*12</f>
        <v>0</v>
      </c>
      <c r="AH5" s="36" t="e">
        <f t="shared" ref="AH5:AH68" si="15">SUM(W5:AG5)</f>
        <v>#REF!</v>
      </c>
      <c r="AM5" s="23">
        <f t="shared" ref="AM5:AM68" si="16">IF(Q6="בפנים",N5,0)</f>
        <v>0</v>
      </c>
      <c r="BK5" s="23">
        <v>2</v>
      </c>
      <c r="BL5" s="28" t="e">
        <f>#REF!*#REF!</f>
        <v>#REF!</v>
      </c>
      <c r="BM5" s="23" t="e">
        <f>#REF!*#REF!</f>
        <v>#REF!</v>
      </c>
      <c r="BN5" s="23" t="e">
        <f t="shared" ref="BN5:BN24" si="17">BM5*0.75</f>
        <v>#REF!</v>
      </c>
      <c r="BS5" s="23" t="s">
        <v>12</v>
      </c>
      <c r="BT5" s="11">
        <f>'הצעת מחיר -טיפולים'!E15</f>
        <v>0</v>
      </c>
      <c r="BU5" s="11">
        <f>'הצעת מחיר -טיפולים'!F15</f>
        <v>0</v>
      </c>
      <c r="BV5" s="11">
        <f>'הצעת מחיר -טיפולים'!G15</f>
        <v>0</v>
      </c>
      <c r="BW5" s="11">
        <f>'הצעת מחיר -טיפולים'!H15</f>
        <v>0</v>
      </c>
      <c r="BX5" s="11">
        <f>'הצעת מחיר -טיפולים'!I15</f>
        <v>0</v>
      </c>
      <c r="BY5" s="11">
        <f>'הצעת מחיר -טיפולים'!J15</f>
        <v>0</v>
      </c>
      <c r="BZ5" s="11">
        <f>'הצעת מחיר -טיפולים'!K15</f>
        <v>0</v>
      </c>
      <c r="CA5" s="11">
        <f>'הצעת מחיר -טיפולים'!L15</f>
        <v>0</v>
      </c>
      <c r="CB5" s="11">
        <f>'הצעת מחיר -טיפולים'!M15</f>
        <v>0</v>
      </c>
      <c r="CC5" s="11" t="e">
        <f>'הצעת מחיר -טיפולים'!#REF!</f>
        <v>#REF!</v>
      </c>
      <c r="CD5" s="11" t="e">
        <f>'הצעת מחיר -טיפולים'!#REF!</f>
        <v>#REF!</v>
      </c>
      <c r="CE5" s="11" t="e">
        <f>'הצעת מחיר -טיפולים'!#REF!</f>
        <v>#REF!</v>
      </c>
      <c r="CF5" s="11" t="e">
        <f>'הצעת מחיר -טיפולים'!#REF!</f>
        <v>#REF!</v>
      </c>
      <c r="CG5" s="11" t="e">
        <f>'הצעת מחיר -טיפולים'!#REF!</f>
        <v>#REF!</v>
      </c>
      <c r="CH5" s="11" t="e">
        <f>'הצעת מחיר -טיפולים'!#REF!</f>
        <v>#REF!</v>
      </c>
      <c r="CI5" s="11" t="e">
        <f>'הצעת מחיר -טיפולים'!#REF!</f>
        <v>#REF!</v>
      </c>
      <c r="CJ5" s="11" t="e">
        <f>'הצעת מחיר -טיפולים'!#REF!</f>
        <v>#REF!</v>
      </c>
      <c r="CK5" s="11" t="e">
        <f>'הצעת מחיר -טיפולים'!#REF!</f>
        <v>#REF!</v>
      </c>
      <c r="CL5" s="11"/>
      <c r="CM5" s="11"/>
      <c r="CN5" s="11"/>
      <c r="CO5" s="11"/>
      <c r="CP5" s="11"/>
      <c r="CQ5" s="11"/>
    </row>
    <row r="6" spans="1:95" x14ac:dyDescent="0.2">
      <c r="A6" s="23">
        <v>3</v>
      </c>
      <c r="B6" s="23" t="str">
        <f>VLOOKUP($A6,'[1]פרופיל מציע  + מסמכים שיש להגיש'!$C$6:$H$16555,2)</f>
        <v>שיא (א.ד.) רכב בע"מ</v>
      </c>
      <c r="C6" s="23" t="str">
        <f t="shared" si="3"/>
        <v>0</v>
      </c>
      <c r="D6" s="41"/>
      <c r="E6" s="43"/>
      <c r="F6" s="43"/>
      <c r="G6" s="42"/>
      <c r="H6" s="43"/>
      <c r="I6" s="43"/>
      <c r="J6" s="42"/>
      <c r="K6" s="42"/>
      <c r="L6" s="42"/>
      <c r="M6" s="57" t="str">
        <f t="shared" si="0"/>
        <v/>
      </c>
      <c r="N6" s="27" t="str">
        <f>IF(M6="","",VLOOKUP($A6,'[1]פרופיל מציע  + מסמכים שיש להגיש'!$C$6:$H$16555,4))</f>
        <v/>
      </c>
      <c r="O6" s="46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6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23" t="str">
        <f t="shared" si="4"/>
        <v>not submittied</v>
      </c>
      <c r="R6" s="65" t="e">
        <f t="shared" si="5"/>
        <v>#NUM!</v>
      </c>
      <c r="W6" s="67">
        <f t="shared" si="6"/>
        <v>0</v>
      </c>
      <c r="X6" s="23">
        <f t="shared" si="7"/>
        <v>7629</v>
      </c>
      <c r="Y6" s="50" t="e">
        <f t="shared" si="8"/>
        <v>#REF!</v>
      </c>
      <c r="Z6" s="23" t="e">
        <f t="shared" si="9"/>
        <v>#REF!</v>
      </c>
      <c r="AA6" s="28" t="e">
        <f t="shared" si="1"/>
        <v>#REF!</v>
      </c>
      <c r="AB6" s="29" t="e">
        <f t="shared" si="2"/>
        <v>#REF!</v>
      </c>
      <c r="AC6" s="28" t="e">
        <f t="shared" si="10"/>
        <v>#REF!</v>
      </c>
      <c r="AD6" s="23" t="e">
        <f t="shared" si="11"/>
        <v>#REF!</v>
      </c>
      <c r="AE6" s="53">
        <f t="shared" si="12"/>
        <v>0</v>
      </c>
      <c r="AF6" s="53">
        <f t="shared" si="13"/>
        <v>0</v>
      </c>
      <c r="AG6" s="53">
        <f t="shared" si="14"/>
        <v>0</v>
      </c>
      <c r="AH6" s="36" t="e">
        <f t="shared" si="15"/>
        <v>#REF!</v>
      </c>
      <c r="AM6" s="23">
        <f t="shared" si="16"/>
        <v>0</v>
      </c>
      <c r="BK6" s="23">
        <v>3</v>
      </c>
      <c r="BL6" s="28" t="e">
        <f>#REF!*#REF!</f>
        <v>#REF!</v>
      </c>
      <c r="BM6" s="23" t="e">
        <f>#REF!*#REF!</f>
        <v>#REF!</v>
      </c>
      <c r="BN6" s="23" t="e">
        <f t="shared" si="17"/>
        <v>#REF!</v>
      </c>
      <c r="BT6" s="10" t="e">
        <f>IF('הצעת מחיר -טיפולים'!#REF!=TRUE,'הצעת מחיר -טיפולים'!$D17*'הצעת מחיר -טיפולים'!$C17,0)</f>
        <v>#REF!</v>
      </c>
      <c r="BU6" s="10" t="e">
        <f>IF('הצעת מחיר -טיפולים'!#REF!=TRUE,'הצעת מחיר -טיפולים'!$D17*'הצעת מחיר -טיפולים'!$C17,0)</f>
        <v>#REF!</v>
      </c>
      <c r="BV6" s="10" t="e">
        <f>IF('הצעת מחיר -טיפולים'!#REF!=TRUE,'הצעת מחיר -טיפולים'!$D17*'הצעת מחיר -טיפולים'!$C17,0)</f>
        <v>#REF!</v>
      </c>
      <c r="BW6" s="10" t="e">
        <f>IF('הצעת מחיר -טיפולים'!#REF!=TRUE,'הצעת מחיר -טיפולים'!$D17*'הצעת מחיר -טיפולים'!$C17,0)</f>
        <v>#REF!</v>
      </c>
      <c r="BX6" s="10" t="e">
        <f>IF('הצעת מחיר -טיפולים'!#REF!=TRUE,'הצעת מחיר -טיפולים'!$D17*'הצעת מחיר -טיפולים'!$C17,0)</f>
        <v>#REF!</v>
      </c>
      <c r="BY6" s="10" t="e">
        <f>IF('הצעת מחיר -טיפולים'!#REF!=TRUE,'הצעת מחיר -טיפולים'!$D17*'הצעת מחיר -טיפולים'!$C17,0)</f>
        <v>#REF!</v>
      </c>
      <c r="BZ6" s="10" t="e">
        <f>IF('הצעת מחיר -טיפולים'!#REF!=TRUE,'הצעת מחיר -טיפולים'!$D17*'הצעת מחיר -טיפולים'!$C17,0)</f>
        <v>#REF!</v>
      </c>
      <c r="CA6" s="10" t="e">
        <f>IF('הצעת מחיר -טיפולים'!#REF!=TRUE,'הצעת מחיר -טיפולים'!$D17*'הצעת מחיר -טיפולים'!$C17,0)</f>
        <v>#REF!</v>
      </c>
      <c r="CB6" s="10" t="e">
        <f>IF('הצעת מחיר -טיפולים'!#REF!=TRUE,'הצעת מחיר -טיפולים'!$D17*'הצעת מחיר -טיפולים'!$C17,0)</f>
        <v>#REF!</v>
      </c>
      <c r="CC6" s="10" t="e">
        <f>IF('הצעת מחיר -טיפולים'!#REF!=TRUE,'הצעת מחיר -טיפולים'!$D17*'הצעת מחיר -טיפולים'!$C17,0)</f>
        <v>#REF!</v>
      </c>
      <c r="CD6" s="10" t="e">
        <f>IF('הצעת מחיר -טיפולים'!#REF!=TRUE,'הצעת מחיר -טיפולים'!$D17*'הצעת מחיר -טיפולים'!$C17,0)</f>
        <v>#REF!</v>
      </c>
      <c r="CE6" s="10" t="e">
        <f>IF('הצעת מחיר -טיפולים'!#REF!=TRUE,'הצעת מחיר -טיפולים'!$D17*'הצעת מחיר -טיפולים'!$C17,0)</f>
        <v>#REF!</v>
      </c>
      <c r="CF6" s="10" t="e">
        <f>IF('הצעת מחיר -טיפולים'!#REF!=TRUE,'הצעת מחיר -טיפולים'!$D17*'הצעת מחיר -טיפולים'!$C17,0)</f>
        <v>#REF!</v>
      </c>
      <c r="CG6" s="10" t="e">
        <f>IF('הצעת מחיר -טיפולים'!#REF!=TRUE,'הצעת מחיר -טיפולים'!$D17*'הצעת מחיר -טיפולים'!$C17,0)</f>
        <v>#REF!</v>
      </c>
      <c r="CH6" s="10" t="e">
        <f>IF('הצעת מחיר -טיפולים'!#REF!=TRUE,'הצעת מחיר -טיפולים'!$D17*'הצעת מחיר -טיפולים'!$C17,0)</f>
        <v>#REF!</v>
      </c>
      <c r="CI6" s="10" t="e">
        <f>IF('הצעת מחיר -טיפולים'!#REF!=TRUE,'הצעת מחיר -טיפולים'!$D17*'הצעת מחיר -טיפולים'!$C17,0)</f>
        <v>#REF!</v>
      </c>
      <c r="CJ6" s="10" t="e">
        <f>IF('הצעת מחיר -טיפולים'!#REF!=TRUE,'הצעת מחיר -טיפולים'!$D17*'הצעת מחיר -טיפולים'!$C17,0)</f>
        <v>#REF!</v>
      </c>
      <c r="CK6" s="10" t="e">
        <f>IF('הצעת מחיר -טיפולים'!#REF!=TRUE,'הצעת מחיר -טיפולים'!$D17*'הצעת מחיר -טיפולים'!$C17,0)</f>
        <v>#REF!</v>
      </c>
      <c r="CL6" s="10"/>
      <c r="CM6" s="10"/>
      <c r="CN6" s="10"/>
      <c r="CO6" s="10"/>
      <c r="CP6" s="10"/>
      <c r="CQ6" s="10"/>
    </row>
    <row r="7" spans="1:95" x14ac:dyDescent="0.2">
      <c r="A7" s="23">
        <v>4</v>
      </c>
      <c r="B7" s="23" t="str">
        <f>VLOOKUP($A7,'[1]פרופיל מציע  + מסמכים שיש להגיש'!$C$6:$H$16555,2)</f>
        <v>מוסך חן אריק בע"מ</v>
      </c>
      <c r="C7" s="23" t="str">
        <f t="shared" si="3"/>
        <v>0</v>
      </c>
      <c r="D7" s="41"/>
      <c r="E7" s="43"/>
      <c r="F7" s="43"/>
      <c r="G7" s="42"/>
      <c r="H7" s="43"/>
      <c r="I7" s="43"/>
      <c r="J7" s="42"/>
      <c r="K7" s="42"/>
      <c r="L7" s="42"/>
      <c r="M7" s="57" t="str">
        <f t="shared" si="0"/>
        <v/>
      </c>
      <c r="N7" s="27" t="str">
        <f>IF(M7="","",VLOOKUP($A7,'[1]פרופיל מציע  + מסמכים שיש להגיש'!$C$6:$H$16555,4))</f>
        <v/>
      </c>
      <c r="O7" s="46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6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23" t="str">
        <f t="shared" si="4"/>
        <v>not submittied</v>
      </c>
      <c r="R7" s="65" t="e">
        <f t="shared" si="5"/>
        <v>#NUM!</v>
      </c>
      <c r="T7" s="23" t="s">
        <v>90</v>
      </c>
      <c r="W7" s="67">
        <f t="shared" si="6"/>
        <v>0</v>
      </c>
      <c r="X7" s="23">
        <f t="shared" si="7"/>
        <v>7629</v>
      </c>
      <c r="Y7" s="50" t="e">
        <f t="shared" si="8"/>
        <v>#REF!</v>
      </c>
      <c r="Z7" s="23" t="e">
        <f t="shared" si="9"/>
        <v>#REF!</v>
      </c>
      <c r="AA7" s="28" t="e">
        <f t="shared" si="1"/>
        <v>#REF!</v>
      </c>
      <c r="AB7" s="29" t="e">
        <f t="shared" si="2"/>
        <v>#REF!</v>
      </c>
      <c r="AC7" s="28" t="e">
        <f t="shared" si="10"/>
        <v>#REF!</v>
      </c>
      <c r="AD7" s="23" t="e">
        <f t="shared" si="11"/>
        <v>#REF!</v>
      </c>
      <c r="AE7" s="53">
        <f t="shared" si="12"/>
        <v>0</v>
      </c>
      <c r="AF7" s="53">
        <f t="shared" si="13"/>
        <v>0</v>
      </c>
      <c r="AG7" s="53">
        <f t="shared" si="14"/>
        <v>0</v>
      </c>
      <c r="AH7" s="36" t="e">
        <f t="shared" si="15"/>
        <v>#REF!</v>
      </c>
      <c r="AM7" s="23">
        <f t="shared" si="16"/>
        <v>0</v>
      </c>
      <c r="BK7" s="23">
        <v>4</v>
      </c>
      <c r="BL7" s="28" t="e">
        <f>#REF!*#REF!</f>
        <v>#REF!</v>
      </c>
      <c r="BM7" s="23" t="e">
        <f>#REF!*#REF!</f>
        <v>#REF!</v>
      </c>
      <c r="BN7" s="23" t="e">
        <f t="shared" si="17"/>
        <v>#REF!</v>
      </c>
      <c r="BT7" s="10" t="e">
        <f>IF('הצעת מחיר -טיפולים'!#REF!=TRUE,'הצעת מחיר -טיפולים'!#REF!*'הצעת מחיר -טיפולים'!#REF!,0)</f>
        <v>#REF!</v>
      </c>
      <c r="BU7" s="10" t="e">
        <f>IF('הצעת מחיר -טיפולים'!#REF!=TRUE,'הצעת מחיר -טיפולים'!#REF!*'הצעת מחיר -טיפולים'!#REF!,0)</f>
        <v>#REF!</v>
      </c>
      <c r="BV7" s="10" t="e">
        <f>IF('הצעת מחיר -טיפולים'!#REF!=TRUE,'הצעת מחיר -טיפולים'!#REF!*'הצעת מחיר -טיפולים'!#REF!,0)</f>
        <v>#REF!</v>
      </c>
      <c r="BW7" s="10" t="e">
        <f>IF('הצעת מחיר -טיפולים'!#REF!=TRUE,'הצעת מחיר -טיפולים'!#REF!*'הצעת מחיר -טיפולים'!#REF!,0)</f>
        <v>#REF!</v>
      </c>
      <c r="BX7" s="10" t="e">
        <f>IF('הצעת מחיר -טיפולים'!#REF!=TRUE,'הצעת מחיר -טיפולים'!#REF!*'הצעת מחיר -טיפולים'!#REF!,0)</f>
        <v>#REF!</v>
      </c>
      <c r="BY7" s="10" t="e">
        <f>IF('הצעת מחיר -טיפולים'!#REF!=TRUE,'הצעת מחיר -טיפולים'!#REF!*'הצעת מחיר -טיפולים'!#REF!,0)</f>
        <v>#REF!</v>
      </c>
      <c r="BZ7" s="10" t="e">
        <f>IF('הצעת מחיר -טיפולים'!#REF!=TRUE,'הצעת מחיר -טיפולים'!#REF!*'הצעת מחיר -טיפולים'!#REF!,0)</f>
        <v>#REF!</v>
      </c>
      <c r="CA7" s="10" t="e">
        <f>IF('הצעת מחיר -טיפולים'!#REF!=TRUE,'הצעת מחיר -טיפולים'!#REF!*'הצעת מחיר -טיפולים'!#REF!,0)</f>
        <v>#REF!</v>
      </c>
      <c r="CB7" s="10" t="e">
        <f>IF('הצעת מחיר -טיפולים'!#REF!=TRUE,'הצעת מחיר -טיפולים'!#REF!*'הצעת מחיר -טיפולים'!#REF!,0)</f>
        <v>#REF!</v>
      </c>
      <c r="CC7" s="10" t="e">
        <f>IF('הצעת מחיר -טיפולים'!#REF!=TRUE,'הצעת מחיר -טיפולים'!#REF!*'הצעת מחיר -טיפולים'!#REF!,0)</f>
        <v>#REF!</v>
      </c>
      <c r="CD7" s="10" t="e">
        <f>IF('הצעת מחיר -טיפולים'!#REF!=TRUE,'הצעת מחיר -טיפולים'!#REF!*'הצעת מחיר -טיפולים'!#REF!,0)</f>
        <v>#REF!</v>
      </c>
      <c r="CE7" s="10" t="e">
        <f>IF('הצעת מחיר -טיפולים'!#REF!=TRUE,'הצעת מחיר -טיפולים'!#REF!*'הצעת מחיר -טיפולים'!#REF!,0)</f>
        <v>#REF!</v>
      </c>
      <c r="CF7" s="10" t="e">
        <f>IF('הצעת מחיר -טיפולים'!#REF!=TRUE,'הצעת מחיר -טיפולים'!#REF!*'הצעת מחיר -טיפולים'!#REF!,0)</f>
        <v>#REF!</v>
      </c>
      <c r="CG7" s="10" t="e">
        <f>IF('הצעת מחיר -טיפולים'!#REF!=TRUE,'הצעת מחיר -טיפולים'!#REF!*'הצעת מחיר -טיפולים'!#REF!,0)</f>
        <v>#REF!</v>
      </c>
      <c r="CH7" s="10" t="e">
        <f>IF('הצעת מחיר -טיפולים'!#REF!=TRUE,'הצעת מחיר -טיפולים'!#REF!*'הצעת מחיר -טיפולים'!#REF!,0)</f>
        <v>#REF!</v>
      </c>
      <c r="CI7" s="10" t="e">
        <f>IF('הצעת מחיר -טיפולים'!#REF!=TRUE,'הצעת מחיר -טיפולים'!#REF!*'הצעת מחיר -טיפולים'!#REF!,0)</f>
        <v>#REF!</v>
      </c>
      <c r="CJ7" s="10" t="e">
        <f>IF('הצעת מחיר -טיפולים'!#REF!=TRUE,'הצעת מחיר -טיפולים'!#REF!*'הצעת מחיר -טיפולים'!#REF!,0)</f>
        <v>#REF!</v>
      </c>
      <c r="CK7" s="10" t="e">
        <f>IF('הצעת מחיר -טיפולים'!#REF!=TRUE,'הצעת מחיר -טיפולים'!#REF!*'הצעת מחיר -טיפולים'!#REF!,0)</f>
        <v>#REF!</v>
      </c>
      <c r="CL7" s="10"/>
      <c r="CM7" s="10"/>
      <c r="CN7" s="10"/>
      <c r="CO7" s="10"/>
      <c r="CP7" s="10"/>
      <c r="CQ7" s="10"/>
    </row>
    <row r="8" spans="1:95" x14ac:dyDescent="0.2">
      <c r="A8" s="23">
        <v>5</v>
      </c>
      <c r="B8" s="23" t="str">
        <f>VLOOKUP($A8,'[1]פרופיל מציע  + מסמכים שיש להגיש'!$C$6:$H$16555,2)</f>
        <v>מרכז שירות סרוסי אשקלון</v>
      </c>
      <c r="C8" s="23" t="str">
        <f t="shared" si="3"/>
        <v>0</v>
      </c>
      <c r="D8" s="41"/>
      <c r="E8" s="43"/>
      <c r="F8" s="43"/>
      <c r="G8" s="42"/>
      <c r="H8" s="43"/>
      <c r="I8" s="43"/>
      <c r="J8" s="42"/>
      <c r="K8" s="42"/>
      <c r="L8" s="42"/>
      <c r="M8" s="57" t="str">
        <f t="shared" si="0"/>
        <v/>
      </c>
      <c r="N8" s="27" t="str">
        <f>IF(M8="","",VLOOKUP($A8,'[1]פרופיל מציע  + מסמכים שיש להגיש'!$C$6:$H$16555,4))</f>
        <v/>
      </c>
      <c r="O8" s="46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6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23" t="str">
        <f t="shared" si="4"/>
        <v>not submittied</v>
      </c>
      <c r="R8" s="65" t="e">
        <f t="shared" si="5"/>
        <v>#NUM!</v>
      </c>
      <c r="T8" s="23" t="str">
        <f>'קודי אזור'!$I$5</f>
        <v>out</v>
      </c>
      <c r="W8" s="67">
        <f t="shared" si="6"/>
        <v>0</v>
      </c>
      <c r="X8" s="23">
        <f t="shared" si="7"/>
        <v>7629</v>
      </c>
      <c r="Y8" s="50" t="e">
        <f t="shared" si="8"/>
        <v>#REF!</v>
      </c>
      <c r="Z8" s="23" t="e">
        <f t="shared" si="9"/>
        <v>#REF!</v>
      </c>
      <c r="AA8" s="28" t="e">
        <f t="shared" si="1"/>
        <v>#REF!</v>
      </c>
      <c r="AB8" s="29" t="e">
        <f t="shared" si="2"/>
        <v>#REF!</v>
      </c>
      <c r="AC8" s="28" t="e">
        <f t="shared" si="10"/>
        <v>#REF!</v>
      </c>
      <c r="AD8" s="23" t="e">
        <f t="shared" si="11"/>
        <v>#REF!</v>
      </c>
      <c r="AE8" s="53">
        <f t="shared" si="12"/>
        <v>0</v>
      </c>
      <c r="AF8" s="53">
        <f t="shared" si="13"/>
        <v>0</v>
      </c>
      <c r="AG8" s="53">
        <f t="shared" si="14"/>
        <v>0</v>
      </c>
      <c r="AH8" s="36" t="e">
        <f t="shared" si="15"/>
        <v>#REF!</v>
      </c>
      <c r="AM8" s="23">
        <f t="shared" si="16"/>
        <v>0</v>
      </c>
      <c r="BK8" s="23">
        <v>5</v>
      </c>
      <c r="BL8" s="28" t="e">
        <f>#REF!*#REF!</f>
        <v>#REF!</v>
      </c>
      <c r="BM8" s="23" t="e">
        <f>#REF!*#REF!</f>
        <v>#REF!</v>
      </c>
      <c r="BN8" s="23" t="e">
        <f t="shared" si="17"/>
        <v>#REF!</v>
      </c>
      <c r="BT8" s="10" t="e">
        <f>IF('הצעת מחיר -טיפולים'!#REF!=TRUE,'הצעת מחיר -טיפולים'!$D21*'הצעת מחיר -טיפולים'!$C21,0)</f>
        <v>#REF!</v>
      </c>
      <c r="BU8" s="10" t="e">
        <f>IF('הצעת מחיר -טיפולים'!#REF!=TRUE,'הצעת מחיר -טיפולים'!$D21*'הצעת מחיר -טיפולים'!$C21,0)</f>
        <v>#REF!</v>
      </c>
      <c r="BV8" s="10" t="e">
        <f>IF('הצעת מחיר -טיפולים'!#REF!=TRUE,'הצעת מחיר -טיפולים'!$D21*'הצעת מחיר -טיפולים'!$C21,0)</f>
        <v>#REF!</v>
      </c>
      <c r="BW8" s="10" t="e">
        <f>IF('הצעת מחיר -טיפולים'!#REF!=TRUE,'הצעת מחיר -טיפולים'!$D21*'הצעת מחיר -טיפולים'!$C21,0)</f>
        <v>#REF!</v>
      </c>
      <c r="BX8" s="10" t="e">
        <f>IF('הצעת מחיר -טיפולים'!#REF!=TRUE,'הצעת מחיר -טיפולים'!$D21*'הצעת מחיר -טיפולים'!$C21,0)</f>
        <v>#REF!</v>
      </c>
      <c r="BY8" s="10" t="e">
        <f>IF('הצעת מחיר -טיפולים'!#REF!=TRUE,'הצעת מחיר -טיפולים'!$D21*'הצעת מחיר -טיפולים'!$C21,0)</f>
        <v>#REF!</v>
      </c>
      <c r="BZ8" s="10" t="e">
        <f>IF('הצעת מחיר -טיפולים'!#REF!=TRUE,'הצעת מחיר -טיפולים'!$D21*'הצעת מחיר -טיפולים'!$C21,0)</f>
        <v>#REF!</v>
      </c>
      <c r="CA8" s="10" t="e">
        <f>IF('הצעת מחיר -טיפולים'!#REF!=TRUE,'הצעת מחיר -טיפולים'!$D21*'הצעת מחיר -טיפולים'!$C21,0)</f>
        <v>#REF!</v>
      </c>
      <c r="CB8" s="10" t="e">
        <f>IF('הצעת מחיר -טיפולים'!#REF!=TRUE,'הצעת מחיר -טיפולים'!$D21*'הצעת מחיר -טיפולים'!$C21,0)</f>
        <v>#REF!</v>
      </c>
      <c r="CC8" s="10" t="e">
        <f>IF('הצעת מחיר -טיפולים'!#REF!=TRUE,'הצעת מחיר -טיפולים'!$D21*'הצעת מחיר -טיפולים'!$C21,0)</f>
        <v>#REF!</v>
      </c>
      <c r="CD8" s="10" t="e">
        <f>IF('הצעת מחיר -טיפולים'!#REF!=TRUE,'הצעת מחיר -טיפולים'!$D21*'הצעת מחיר -טיפולים'!$C21,0)</f>
        <v>#REF!</v>
      </c>
      <c r="CE8" s="10" t="e">
        <f>IF('הצעת מחיר -טיפולים'!#REF!=TRUE,'הצעת מחיר -טיפולים'!$D21*'הצעת מחיר -טיפולים'!$C21,0)</f>
        <v>#REF!</v>
      </c>
      <c r="CF8" s="10" t="e">
        <f>IF('הצעת מחיר -טיפולים'!#REF!=TRUE,'הצעת מחיר -טיפולים'!$D21*'הצעת מחיר -טיפולים'!$C21,0)</f>
        <v>#REF!</v>
      </c>
      <c r="CG8" s="10" t="e">
        <f>IF('הצעת מחיר -טיפולים'!#REF!=TRUE,'הצעת מחיר -טיפולים'!$D21*'הצעת מחיר -טיפולים'!$C21,0)</f>
        <v>#REF!</v>
      </c>
      <c r="CH8" s="10" t="e">
        <f>IF('הצעת מחיר -טיפולים'!#REF!=TRUE,'הצעת מחיר -טיפולים'!$D21*'הצעת מחיר -טיפולים'!$C21,0)</f>
        <v>#REF!</v>
      </c>
      <c r="CI8" s="10" t="e">
        <f>IF('הצעת מחיר -טיפולים'!#REF!=TRUE,'הצעת מחיר -טיפולים'!$D21*'הצעת מחיר -טיפולים'!$C21,0)</f>
        <v>#REF!</v>
      </c>
      <c r="CJ8" s="10" t="e">
        <f>IF('הצעת מחיר -טיפולים'!#REF!=TRUE,'הצעת מחיר -טיפולים'!$D21*'הצעת מחיר -טיפולים'!$C21,0)</f>
        <v>#REF!</v>
      </c>
      <c r="CK8" s="10" t="e">
        <f>IF('הצעת מחיר -טיפולים'!#REF!=TRUE,'הצעת מחיר -טיפולים'!$D21*'הצעת מחיר -טיפולים'!$C21,0)</f>
        <v>#REF!</v>
      </c>
      <c r="CL8" s="10"/>
      <c r="CM8" s="10"/>
      <c r="CN8" s="10"/>
      <c r="CO8" s="10"/>
      <c r="CP8" s="10"/>
      <c r="CQ8" s="10"/>
    </row>
    <row r="9" spans="1:95" ht="14.25" customHeight="1" x14ac:dyDescent="0.2">
      <c r="A9" s="23">
        <v>6</v>
      </c>
      <c r="B9" s="23" t="str">
        <f>VLOOKUP($A9,'[1]פרופיל מציע  + מסמכים שיש להגיש'!$C$6:$H$16555,2)</f>
        <v>קוג'מן שירותי רכב בע"מ</v>
      </c>
      <c r="C9" s="23" t="str">
        <f t="shared" si="3"/>
        <v>0</v>
      </c>
      <c r="D9" s="41"/>
      <c r="E9" s="43"/>
      <c r="F9" s="43"/>
      <c r="G9" s="42"/>
      <c r="H9" s="43"/>
      <c r="I9" s="43"/>
      <c r="J9" s="42"/>
      <c r="K9" s="42"/>
      <c r="L9" s="42"/>
      <c r="M9" s="57" t="str">
        <f t="shared" si="0"/>
        <v/>
      </c>
      <c r="N9" s="27" t="str">
        <f>IF(M9="","",VLOOKUP($A9,'[1]פרופיל מציע  + מסמכים שיש להגיש'!$C$6:$H$16555,4))</f>
        <v/>
      </c>
      <c r="O9" s="46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6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23" t="str">
        <f t="shared" si="4"/>
        <v>not submittied</v>
      </c>
      <c r="R9" s="65" t="e">
        <f t="shared" si="5"/>
        <v>#NUM!</v>
      </c>
      <c r="W9" s="67">
        <f t="shared" si="6"/>
        <v>0</v>
      </c>
      <c r="X9" s="23">
        <f t="shared" si="7"/>
        <v>7629</v>
      </c>
      <c r="Y9" s="50" t="e">
        <f t="shared" si="8"/>
        <v>#REF!</v>
      </c>
      <c r="Z9" s="23" t="e">
        <f t="shared" si="9"/>
        <v>#REF!</v>
      </c>
      <c r="AA9" s="28" t="e">
        <f t="shared" si="1"/>
        <v>#REF!</v>
      </c>
      <c r="AB9" s="29" t="e">
        <f t="shared" si="2"/>
        <v>#REF!</v>
      </c>
      <c r="AC9" s="28" t="e">
        <f t="shared" si="10"/>
        <v>#REF!</v>
      </c>
      <c r="AD9" s="23" t="e">
        <f t="shared" si="11"/>
        <v>#REF!</v>
      </c>
      <c r="AE9" s="53">
        <f t="shared" si="12"/>
        <v>0</v>
      </c>
      <c r="AF9" s="53">
        <f t="shared" si="13"/>
        <v>0</v>
      </c>
      <c r="AG9" s="53">
        <f t="shared" si="14"/>
        <v>0</v>
      </c>
      <c r="AH9" s="36" t="e">
        <f t="shared" si="15"/>
        <v>#REF!</v>
      </c>
      <c r="AM9" s="23">
        <f t="shared" si="16"/>
        <v>0</v>
      </c>
      <c r="BK9" s="23">
        <v>6</v>
      </c>
      <c r="BL9" s="28" t="e">
        <f>#REF!*#REF!</f>
        <v>#REF!</v>
      </c>
      <c r="BM9" s="23" t="e">
        <f>#REF!*#REF!</f>
        <v>#REF!</v>
      </c>
      <c r="BN9" s="23" t="e">
        <f t="shared" si="17"/>
        <v>#REF!</v>
      </c>
      <c r="BT9" s="10" t="e">
        <f>IF('הצעת מחיר -טיפולים'!#REF!=TRUE,'הצעת מחיר -טיפולים'!#REF!*'הצעת מחיר -טיפולים'!#REF!,0)</f>
        <v>#REF!</v>
      </c>
      <c r="BU9" s="10" t="e">
        <f>IF('הצעת מחיר -טיפולים'!#REF!=TRUE,'הצעת מחיר -טיפולים'!#REF!*'הצעת מחיר -טיפולים'!#REF!,0)</f>
        <v>#REF!</v>
      </c>
      <c r="BV9" s="10" t="e">
        <f>IF('הצעת מחיר -טיפולים'!#REF!=TRUE,'הצעת מחיר -טיפולים'!#REF!*'הצעת מחיר -טיפולים'!#REF!,0)</f>
        <v>#REF!</v>
      </c>
      <c r="BW9" s="10" t="e">
        <f>IF('הצעת מחיר -טיפולים'!#REF!=TRUE,'הצעת מחיר -טיפולים'!#REF!*'הצעת מחיר -טיפולים'!#REF!,0)</f>
        <v>#REF!</v>
      </c>
      <c r="BX9" s="10" t="e">
        <f>IF('הצעת מחיר -טיפולים'!#REF!=TRUE,'הצעת מחיר -טיפולים'!#REF!*'הצעת מחיר -טיפולים'!#REF!,0)</f>
        <v>#REF!</v>
      </c>
      <c r="BY9" s="10" t="e">
        <f>IF('הצעת מחיר -טיפולים'!#REF!=TRUE,'הצעת מחיר -טיפולים'!#REF!*'הצעת מחיר -טיפולים'!#REF!,0)</f>
        <v>#REF!</v>
      </c>
      <c r="BZ9" s="10" t="e">
        <f>IF('הצעת מחיר -טיפולים'!#REF!=TRUE,'הצעת מחיר -טיפולים'!#REF!*'הצעת מחיר -טיפולים'!#REF!,0)</f>
        <v>#REF!</v>
      </c>
      <c r="CA9" s="10" t="e">
        <f>IF('הצעת מחיר -טיפולים'!#REF!=TRUE,'הצעת מחיר -טיפולים'!#REF!*'הצעת מחיר -טיפולים'!#REF!,0)</f>
        <v>#REF!</v>
      </c>
      <c r="CB9" s="10" t="e">
        <f>IF('הצעת מחיר -טיפולים'!#REF!=TRUE,'הצעת מחיר -טיפולים'!#REF!*'הצעת מחיר -טיפולים'!#REF!,0)</f>
        <v>#REF!</v>
      </c>
      <c r="CC9" s="10" t="e">
        <f>IF('הצעת מחיר -טיפולים'!#REF!=TRUE,'הצעת מחיר -טיפולים'!#REF!*'הצעת מחיר -טיפולים'!#REF!,0)</f>
        <v>#REF!</v>
      </c>
      <c r="CD9" s="10" t="e">
        <f>IF('הצעת מחיר -טיפולים'!#REF!=TRUE,'הצעת מחיר -טיפולים'!#REF!*'הצעת מחיר -טיפולים'!#REF!,0)</f>
        <v>#REF!</v>
      </c>
      <c r="CE9" s="10" t="e">
        <f>IF('הצעת מחיר -טיפולים'!#REF!=TRUE,'הצעת מחיר -טיפולים'!#REF!*'הצעת מחיר -טיפולים'!#REF!,0)</f>
        <v>#REF!</v>
      </c>
      <c r="CF9" s="10" t="e">
        <f>IF('הצעת מחיר -טיפולים'!#REF!=TRUE,'הצעת מחיר -טיפולים'!#REF!*'הצעת מחיר -טיפולים'!#REF!,0)</f>
        <v>#REF!</v>
      </c>
      <c r="CG9" s="10" t="e">
        <f>IF('הצעת מחיר -טיפולים'!#REF!=TRUE,'הצעת מחיר -טיפולים'!#REF!*'הצעת מחיר -טיפולים'!#REF!,0)</f>
        <v>#REF!</v>
      </c>
      <c r="CH9" s="10" t="e">
        <f>IF('הצעת מחיר -טיפולים'!#REF!=TRUE,'הצעת מחיר -טיפולים'!#REF!*'הצעת מחיר -טיפולים'!#REF!,0)</f>
        <v>#REF!</v>
      </c>
      <c r="CI9" s="10" t="e">
        <f>IF('הצעת מחיר -טיפולים'!#REF!=TRUE,'הצעת מחיר -טיפולים'!#REF!*'הצעת מחיר -טיפולים'!#REF!,0)</f>
        <v>#REF!</v>
      </c>
      <c r="CJ9" s="10" t="e">
        <f>IF('הצעת מחיר -טיפולים'!#REF!=TRUE,'הצעת מחיר -טיפולים'!#REF!*'הצעת מחיר -טיפולים'!#REF!,0)</f>
        <v>#REF!</v>
      </c>
      <c r="CK9" s="10" t="e">
        <f>IF('הצעת מחיר -טיפולים'!#REF!=TRUE,'הצעת מחיר -טיפולים'!#REF!*'הצעת מחיר -טיפולים'!#REF!,0)</f>
        <v>#REF!</v>
      </c>
      <c r="CL9" s="10"/>
      <c r="CM9" s="10"/>
      <c r="CN9" s="10"/>
      <c r="CO9" s="10"/>
      <c r="CP9" s="10"/>
      <c r="CQ9" s="10"/>
    </row>
    <row r="10" spans="1:95" x14ac:dyDescent="0.2">
      <c r="A10" s="23">
        <v>7</v>
      </c>
      <c r="B10" s="23" t="str">
        <f>VLOOKUP($A10,'[1]פרופיל מציע  + מסמכים שיש להגיש'!$C$6:$H$16555,2)</f>
        <v>ב.ד. הצוות בע"מ</v>
      </c>
      <c r="C10" s="23" t="str">
        <f t="shared" si="3"/>
        <v>0</v>
      </c>
      <c r="D10" s="41"/>
      <c r="E10" s="43"/>
      <c r="F10" s="43"/>
      <c r="G10" s="42"/>
      <c r="H10" s="43"/>
      <c r="I10" s="43"/>
      <c r="J10" s="42"/>
      <c r="K10" s="42"/>
      <c r="L10" s="42"/>
      <c r="M10" s="57" t="str">
        <f t="shared" si="0"/>
        <v/>
      </c>
      <c r="N10" s="27" t="str">
        <f>IF(M10="","",VLOOKUP($A10,'[1]פרופיל מציע  + מסמכים שיש להגיש'!$C$6:$H$16555,4))</f>
        <v/>
      </c>
      <c r="O10" s="46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6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23" t="str">
        <f t="shared" si="4"/>
        <v>not submittied</v>
      </c>
      <c r="R10" s="65" t="e">
        <f t="shared" si="5"/>
        <v>#NUM!</v>
      </c>
      <c r="W10" s="67">
        <f t="shared" si="6"/>
        <v>0</v>
      </c>
      <c r="X10" s="23">
        <f t="shared" si="7"/>
        <v>7629</v>
      </c>
      <c r="Y10" s="50" t="e">
        <f t="shared" si="8"/>
        <v>#REF!</v>
      </c>
      <c r="Z10" s="23" t="e">
        <f t="shared" si="9"/>
        <v>#REF!</v>
      </c>
      <c r="AA10" s="28" t="e">
        <f t="shared" si="1"/>
        <v>#REF!</v>
      </c>
      <c r="AB10" s="29" t="e">
        <f t="shared" si="2"/>
        <v>#REF!</v>
      </c>
      <c r="AC10" s="28" t="e">
        <f t="shared" si="10"/>
        <v>#REF!</v>
      </c>
      <c r="AD10" s="23" t="e">
        <f t="shared" si="11"/>
        <v>#REF!</v>
      </c>
      <c r="AE10" s="53">
        <f t="shared" si="12"/>
        <v>0</v>
      </c>
      <c r="AF10" s="53">
        <f t="shared" si="13"/>
        <v>0</v>
      </c>
      <c r="AG10" s="53">
        <f t="shared" si="14"/>
        <v>0</v>
      </c>
      <c r="AH10" s="36" t="e">
        <f t="shared" si="15"/>
        <v>#REF!</v>
      </c>
      <c r="AM10" s="23">
        <f t="shared" si="16"/>
        <v>0</v>
      </c>
      <c r="BK10" s="23">
        <v>7</v>
      </c>
      <c r="BL10" s="28" t="e">
        <f>#REF!*#REF!</f>
        <v>#REF!</v>
      </c>
      <c r="BM10" s="23" t="e">
        <f>#REF!*#REF!</f>
        <v>#REF!</v>
      </c>
      <c r="BN10" s="23" t="e">
        <f t="shared" si="17"/>
        <v>#REF!</v>
      </c>
      <c r="BT10" s="10" t="e">
        <f>IF('הצעת מחיר -טיפולים'!#REF!=TRUE,'הצעת מחיר -טיפולים'!#REF!*'הצעת מחיר -טיפולים'!#REF!,0)</f>
        <v>#REF!</v>
      </c>
      <c r="BU10" s="10" t="e">
        <f>IF('הצעת מחיר -טיפולים'!#REF!=TRUE,'הצעת מחיר -טיפולים'!#REF!*'הצעת מחיר -טיפולים'!#REF!,0)</f>
        <v>#REF!</v>
      </c>
      <c r="BV10" s="10" t="e">
        <f>IF('הצעת מחיר -טיפולים'!#REF!=TRUE,'הצעת מחיר -טיפולים'!#REF!*'הצעת מחיר -טיפולים'!#REF!,0)</f>
        <v>#REF!</v>
      </c>
      <c r="BW10" s="10" t="e">
        <f>IF('הצעת מחיר -טיפולים'!#REF!=TRUE,'הצעת מחיר -טיפולים'!#REF!*'הצעת מחיר -טיפולים'!#REF!,0)</f>
        <v>#REF!</v>
      </c>
      <c r="BX10" s="10" t="e">
        <f>IF('הצעת מחיר -טיפולים'!#REF!=TRUE,'הצעת מחיר -טיפולים'!#REF!*'הצעת מחיר -טיפולים'!#REF!,0)</f>
        <v>#REF!</v>
      </c>
      <c r="BY10" s="10" t="e">
        <f>IF('הצעת מחיר -טיפולים'!#REF!=TRUE,'הצעת מחיר -טיפולים'!#REF!*'הצעת מחיר -טיפולים'!#REF!,0)</f>
        <v>#REF!</v>
      </c>
      <c r="BZ10" s="10" t="e">
        <f>IF('הצעת מחיר -טיפולים'!#REF!=TRUE,'הצעת מחיר -טיפולים'!#REF!*'הצעת מחיר -טיפולים'!#REF!,0)</f>
        <v>#REF!</v>
      </c>
      <c r="CA10" s="10" t="e">
        <f>IF('הצעת מחיר -טיפולים'!#REF!=TRUE,'הצעת מחיר -טיפולים'!#REF!*'הצעת מחיר -טיפולים'!#REF!,0)</f>
        <v>#REF!</v>
      </c>
      <c r="CB10" s="10" t="e">
        <f>IF('הצעת מחיר -טיפולים'!#REF!=TRUE,'הצעת מחיר -טיפולים'!#REF!*'הצעת מחיר -טיפולים'!#REF!,0)</f>
        <v>#REF!</v>
      </c>
      <c r="CC10" s="10" t="e">
        <f>IF('הצעת מחיר -טיפולים'!#REF!=TRUE,'הצעת מחיר -טיפולים'!#REF!*'הצעת מחיר -טיפולים'!#REF!,0)</f>
        <v>#REF!</v>
      </c>
      <c r="CD10" s="10" t="e">
        <f>IF('הצעת מחיר -טיפולים'!#REF!=TRUE,'הצעת מחיר -טיפולים'!#REF!*'הצעת מחיר -טיפולים'!#REF!,0)</f>
        <v>#REF!</v>
      </c>
      <c r="CE10" s="10" t="e">
        <f>IF('הצעת מחיר -טיפולים'!#REF!=TRUE,'הצעת מחיר -טיפולים'!#REF!*'הצעת מחיר -טיפולים'!#REF!,0)</f>
        <v>#REF!</v>
      </c>
      <c r="CF10" s="10" t="e">
        <f>IF('הצעת מחיר -טיפולים'!#REF!=TRUE,'הצעת מחיר -טיפולים'!#REF!*'הצעת מחיר -טיפולים'!#REF!,0)</f>
        <v>#REF!</v>
      </c>
      <c r="CG10" s="10" t="e">
        <f>IF('הצעת מחיר -טיפולים'!#REF!=TRUE,'הצעת מחיר -טיפולים'!#REF!*'הצעת מחיר -טיפולים'!#REF!,0)</f>
        <v>#REF!</v>
      </c>
      <c r="CH10" s="10" t="e">
        <f>IF('הצעת מחיר -טיפולים'!#REF!=TRUE,'הצעת מחיר -טיפולים'!#REF!*'הצעת מחיר -טיפולים'!#REF!,0)</f>
        <v>#REF!</v>
      </c>
      <c r="CI10" s="10" t="e">
        <f>IF('הצעת מחיר -טיפולים'!#REF!=TRUE,'הצעת מחיר -טיפולים'!#REF!*'הצעת מחיר -טיפולים'!#REF!,0)</f>
        <v>#REF!</v>
      </c>
      <c r="CJ10" s="10" t="e">
        <f>IF('הצעת מחיר -טיפולים'!#REF!=TRUE,'הצעת מחיר -טיפולים'!#REF!*'הצעת מחיר -טיפולים'!#REF!,0)</f>
        <v>#REF!</v>
      </c>
      <c r="CK10" s="10" t="e">
        <f>IF('הצעת מחיר -טיפולים'!#REF!=TRUE,'הצעת מחיר -טיפולים'!#REF!*'הצעת מחיר -טיפולים'!#REF!,0)</f>
        <v>#REF!</v>
      </c>
      <c r="CL10" s="10"/>
      <c r="CM10" s="10"/>
      <c r="CN10" s="10"/>
      <c r="CO10" s="10"/>
      <c r="CP10" s="10"/>
      <c r="CQ10" s="10"/>
    </row>
    <row r="11" spans="1:95" x14ac:dyDescent="0.2">
      <c r="A11" s="23">
        <v>8</v>
      </c>
      <c r="B11" s="23" t="str">
        <f>VLOOKUP($A11,'[1]פרופיל מציע  + מסמכים שיש להגיש'!$C$6:$H$16555,2)</f>
        <v>דרך השטח בשרון בע"מ</v>
      </c>
      <c r="C11" s="23" t="str">
        <f t="shared" si="3"/>
        <v>0</v>
      </c>
      <c r="D11" s="41"/>
      <c r="E11" s="43"/>
      <c r="F11" s="43"/>
      <c r="G11" s="42"/>
      <c r="H11" s="43"/>
      <c r="I11" s="43"/>
      <c r="J11" s="42"/>
      <c r="K11" s="42"/>
      <c r="L11" s="42"/>
      <c r="M11" s="57" t="str">
        <f t="shared" si="0"/>
        <v/>
      </c>
      <c r="N11" s="27" t="str">
        <f>IF(M11="","",VLOOKUP($A11,'[1]פרופיל מציע  + מסמכים שיש להגיש'!$C$6:$H$16555,4))</f>
        <v/>
      </c>
      <c r="O11" s="46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6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23" t="str">
        <f t="shared" si="4"/>
        <v>not submittied</v>
      </c>
      <c r="R11" s="65" t="e">
        <f t="shared" si="5"/>
        <v>#NUM!</v>
      </c>
      <c r="W11" s="67">
        <f t="shared" si="6"/>
        <v>0</v>
      </c>
      <c r="X11" s="23">
        <f t="shared" si="7"/>
        <v>7629</v>
      </c>
      <c r="Y11" s="50" t="e">
        <f t="shared" si="8"/>
        <v>#REF!</v>
      </c>
      <c r="Z11" s="23" t="e">
        <f t="shared" si="9"/>
        <v>#REF!</v>
      </c>
      <c r="AA11" s="28" t="e">
        <f t="shared" si="1"/>
        <v>#REF!</v>
      </c>
      <c r="AB11" s="29" t="e">
        <f t="shared" si="2"/>
        <v>#REF!</v>
      </c>
      <c r="AC11" s="28" t="e">
        <f t="shared" si="10"/>
        <v>#REF!</v>
      </c>
      <c r="AD11" s="23" t="e">
        <f t="shared" si="11"/>
        <v>#REF!</v>
      </c>
      <c r="AE11" s="53">
        <f t="shared" si="12"/>
        <v>0</v>
      </c>
      <c r="AF11" s="53">
        <f t="shared" si="13"/>
        <v>0</v>
      </c>
      <c r="AG11" s="53">
        <f t="shared" si="14"/>
        <v>0</v>
      </c>
      <c r="AH11" s="36" t="e">
        <f t="shared" si="15"/>
        <v>#REF!</v>
      </c>
      <c r="AM11" s="23">
        <f t="shared" si="16"/>
        <v>0</v>
      </c>
      <c r="BK11" s="23">
        <v>8</v>
      </c>
      <c r="BL11" s="28" t="e">
        <f>#REF!*#REF!</f>
        <v>#REF!</v>
      </c>
      <c r="BM11" s="23" t="e">
        <f>#REF!*#REF!</f>
        <v>#REF!</v>
      </c>
      <c r="BN11" s="23" t="e">
        <f t="shared" si="17"/>
        <v>#REF!</v>
      </c>
      <c r="BT11" s="10" t="e">
        <f>IF('הצעת מחיר -טיפולים'!#REF!=TRUE,'הצעת מחיר -טיפולים'!$D22*'הצעת מחיר -טיפולים'!$C22,0)</f>
        <v>#REF!</v>
      </c>
      <c r="BU11" s="10" t="e">
        <f>IF('הצעת מחיר -טיפולים'!#REF!=TRUE,'הצעת מחיר -טיפולים'!$D22*'הצעת מחיר -טיפולים'!$C22,0)</f>
        <v>#REF!</v>
      </c>
      <c r="BV11" s="10" t="e">
        <f>IF('הצעת מחיר -טיפולים'!#REF!=TRUE,'הצעת מחיר -טיפולים'!$D22*'הצעת מחיר -טיפולים'!$C22,0)</f>
        <v>#REF!</v>
      </c>
      <c r="BW11" s="10" t="e">
        <f>IF('הצעת מחיר -טיפולים'!#REF!=TRUE,'הצעת מחיר -טיפולים'!$D22*'הצעת מחיר -טיפולים'!$C22,0)</f>
        <v>#REF!</v>
      </c>
      <c r="BX11" s="10" t="e">
        <f>IF('הצעת מחיר -טיפולים'!#REF!=TRUE,'הצעת מחיר -טיפולים'!$D22*'הצעת מחיר -טיפולים'!$C22,0)</f>
        <v>#REF!</v>
      </c>
      <c r="BY11" s="10" t="e">
        <f>IF('הצעת מחיר -טיפולים'!#REF!=TRUE,'הצעת מחיר -טיפולים'!$D22*'הצעת מחיר -טיפולים'!$C22,0)</f>
        <v>#REF!</v>
      </c>
      <c r="BZ11" s="10" t="e">
        <f>IF('הצעת מחיר -טיפולים'!#REF!=TRUE,'הצעת מחיר -טיפולים'!$D22*'הצעת מחיר -טיפולים'!$C22,0)</f>
        <v>#REF!</v>
      </c>
      <c r="CA11" s="10" t="e">
        <f>IF('הצעת מחיר -טיפולים'!#REF!=TRUE,'הצעת מחיר -טיפולים'!$D22*'הצעת מחיר -טיפולים'!$C22,0)</f>
        <v>#REF!</v>
      </c>
      <c r="CB11" s="10" t="e">
        <f>IF('הצעת מחיר -טיפולים'!#REF!=TRUE,'הצעת מחיר -טיפולים'!$D22*'הצעת מחיר -טיפולים'!$C22,0)</f>
        <v>#REF!</v>
      </c>
      <c r="CC11" s="10" t="e">
        <f>IF('הצעת מחיר -טיפולים'!#REF!=TRUE,'הצעת מחיר -טיפולים'!$D22*'הצעת מחיר -טיפולים'!$C22,0)</f>
        <v>#REF!</v>
      </c>
      <c r="CD11" s="10" t="e">
        <f>IF('הצעת מחיר -טיפולים'!#REF!=TRUE,'הצעת מחיר -טיפולים'!$D22*'הצעת מחיר -טיפולים'!$C22,0)</f>
        <v>#REF!</v>
      </c>
      <c r="CE11" s="10" t="e">
        <f>IF('הצעת מחיר -טיפולים'!#REF!=TRUE,'הצעת מחיר -טיפולים'!$D22*'הצעת מחיר -טיפולים'!$C22,0)</f>
        <v>#REF!</v>
      </c>
      <c r="CF11" s="10" t="e">
        <f>IF('הצעת מחיר -טיפולים'!#REF!=TRUE,'הצעת מחיר -טיפולים'!$D22*'הצעת מחיר -טיפולים'!$C22,0)</f>
        <v>#REF!</v>
      </c>
      <c r="CG11" s="10" t="e">
        <f>IF('הצעת מחיר -טיפולים'!#REF!=TRUE,'הצעת מחיר -טיפולים'!$D22*'הצעת מחיר -טיפולים'!$C22,0)</f>
        <v>#REF!</v>
      </c>
      <c r="CH11" s="10" t="e">
        <f>IF('הצעת מחיר -טיפולים'!#REF!=TRUE,'הצעת מחיר -טיפולים'!$D22*'הצעת מחיר -טיפולים'!$C22,0)</f>
        <v>#REF!</v>
      </c>
      <c r="CI11" s="10" t="e">
        <f>IF('הצעת מחיר -טיפולים'!#REF!=TRUE,'הצעת מחיר -טיפולים'!$D22*'הצעת מחיר -טיפולים'!$C22,0)</f>
        <v>#REF!</v>
      </c>
      <c r="CJ11" s="10" t="e">
        <f>IF('הצעת מחיר -טיפולים'!#REF!=TRUE,'הצעת מחיר -טיפולים'!$D22*'הצעת מחיר -טיפולים'!$C22,0)</f>
        <v>#REF!</v>
      </c>
      <c r="CK11" s="10" t="e">
        <f>IF('הצעת מחיר -טיפולים'!#REF!=TRUE,'הצעת מחיר -טיפולים'!$D22*'הצעת מחיר -טיפולים'!$C22,0)</f>
        <v>#REF!</v>
      </c>
      <c r="CL11" s="10"/>
      <c r="CM11" s="10"/>
      <c r="CN11" s="10"/>
      <c r="CO11" s="10"/>
      <c r="CP11" s="10"/>
      <c r="CQ11" s="10"/>
    </row>
    <row r="12" spans="1:95" x14ac:dyDescent="0.2">
      <c r="A12" s="23">
        <v>9</v>
      </c>
      <c r="B12" s="23" t="str">
        <f>VLOOKUP($A12,'[1]פרופיל מציע  + מסמכים שיש להגיש'!$C$6:$H$16555,2)</f>
        <v>מוסך שי ו.ח. רכב ראשון בע"מ</v>
      </c>
      <c r="C12" s="23" t="str">
        <f t="shared" si="3"/>
        <v>0</v>
      </c>
      <c r="D12" s="41"/>
      <c r="E12" s="43"/>
      <c r="F12" s="43"/>
      <c r="G12" s="42"/>
      <c r="H12" s="43"/>
      <c r="I12" s="43"/>
      <c r="J12" s="42"/>
      <c r="K12" s="42"/>
      <c r="L12" s="42"/>
      <c r="M12" s="57" t="str">
        <f t="shared" si="0"/>
        <v/>
      </c>
      <c r="N12" s="27" t="str">
        <f>IF(M12="","",VLOOKUP($A12,'[1]פרופיל מציע  + מסמכים שיש להגיש'!$C$6:$H$16555,4))</f>
        <v/>
      </c>
      <c r="O12" s="46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6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23" t="str">
        <f t="shared" si="4"/>
        <v>not submittied</v>
      </c>
      <c r="R12" s="65" t="e">
        <f t="shared" si="5"/>
        <v>#NUM!</v>
      </c>
      <c r="W12" s="67">
        <f t="shared" si="6"/>
        <v>0</v>
      </c>
      <c r="X12" s="23">
        <f t="shared" si="7"/>
        <v>7629</v>
      </c>
      <c r="Y12" s="50" t="e">
        <f t="shared" si="8"/>
        <v>#REF!</v>
      </c>
      <c r="Z12" s="23" t="e">
        <f t="shared" si="9"/>
        <v>#REF!</v>
      </c>
      <c r="AA12" s="28" t="e">
        <f t="shared" si="1"/>
        <v>#REF!</v>
      </c>
      <c r="AB12" s="29" t="e">
        <f t="shared" si="2"/>
        <v>#REF!</v>
      </c>
      <c r="AC12" s="28" t="e">
        <f t="shared" si="10"/>
        <v>#REF!</v>
      </c>
      <c r="AD12" s="23" t="e">
        <f t="shared" si="11"/>
        <v>#REF!</v>
      </c>
      <c r="AE12" s="53">
        <f t="shared" si="12"/>
        <v>0</v>
      </c>
      <c r="AF12" s="53">
        <f t="shared" si="13"/>
        <v>0</v>
      </c>
      <c r="AG12" s="53">
        <f t="shared" si="14"/>
        <v>0</v>
      </c>
      <c r="AH12" s="36" t="e">
        <f t="shared" si="15"/>
        <v>#REF!</v>
      </c>
      <c r="AM12" s="23">
        <f t="shared" si="16"/>
        <v>0</v>
      </c>
      <c r="BK12" s="23">
        <v>9</v>
      </c>
      <c r="BL12" s="28" t="e">
        <f>#REF!*#REF!</f>
        <v>#REF!</v>
      </c>
      <c r="BM12" s="23" t="e">
        <f>#REF!*#REF!</f>
        <v>#REF!</v>
      </c>
      <c r="BN12" s="23" t="e">
        <f t="shared" si="17"/>
        <v>#REF!</v>
      </c>
      <c r="BT12" s="10" t="e">
        <f>IF('הצעת מחיר -טיפולים'!#REF!=TRUE,'הצעת מחיר -טיפולים'!#REF!*'הצעת מחיר -טיפולים'!#REF!,0)</f>
        <v>#REF!</v>
      </c>
      <c r="BU12" s="10" t="e">
        <f>IF('הצעת מחיר -טיפולים'!#REF!=TRUE,'הצעת מחיר -טיפולים'!#REF!*'הצעת מחיר -טיפולים'!#REF!,0)</f>
        <v>#REF!</v>
      </c>
      <c r="BV12" s="10" t="e">
        <f>IF('הצעת מחיר -טיפולים'!#REF!=TRUE,'הצעת מחיר -טיפולים'!#REF!*'הצעת מחיר -טיפולים'!#REF!,0)</f>
        <v>#REF!</v>
      </c>
      <c r="BW12" s="10" t="e">
        <f>IF('הצעת מחיר -טיפולים'!#REF!=TRUE,'הצעת מחיר -טיפולים'!#REF!*'הצעת מחיר -טיפולים'!#REF!,0)</f>
        <v>#REF!</v>
      </c>
      <c r="BX12" s="10" t="e">
        <f>IF('הצעת מחיר -טיפולים'!#REF!=TRUE,'הצעת מחיר -טיפולים'!#REF!*'הצעת מחיר -טיפולים'!#REF!,0)</f>
        <v>#REF!</v>
      </c>
      <c r="BY12" s="10" t="e">
        <f>IF('הצעת מחיר -טיפולים'!#REF!=TRUE,'הצעת מחיר -טיפולים'!#REF!*'הצעת מחיר -טיפולים'!#REF!,0)</f>
        <v>#REF!</v>
      </c>
      <c r="BZ12" s="10" t="e">
        <f>IF('הצעת מחיר -טיפולים'!#REF!=TRUE,'הצעת מחיר -טיפולים'!#REF!*'הצעת מחיר -טיפולים'!#REF!,0)</f>
        <v>#REF!</v>
      </c>
      <c r="CA12" s="10" t="e">
        <f>IF('הצעת מחיר -טיפולים'!#REF!=TRUE,'הצעת מחיר -טיפולים'!#REF!*'הצעת מחיר -טיפולים'!#REF!,0)</f>
        <v>#REF!</v>
      </c>
      <c r="CB12" s="10" t="e">
        <f>IF('הצעת מחיר -טיפולים'!#REF!=TRUE,'הצעת מחיר -טיפולים'!#REF!*'הצעת מחיר -טיפולים'!#REF!,0)</f>
        <v>#REF!</v>
      </c>
      <c r="CC12" s="10" t="e">
        <f>IF('הצעת מחיר -טיפולים'!#REF!=TRUE,'הצעת מחיר -טיפולים'!#REF!*'הצעת מחיר -טיפולים'!#REF!,0)</f>
        <v>#REF!</v>
      </c>
      <c r="CD12" s="10" t="e">
        <f>IF('הצעת מחיר -טיפולים'!#REF!=TRUE,'הצעת מחיר -טיפולים'!#REF!*'הצעת מחיר -טיפולים'!#REF!,0)</f>
        <v>#REF!</v>
      </c>
      <c r="CE12" s="10" t="e">
        <f>IF('הצעת מחיר -טיפולים'!#REF!=TRUE,'הצעת מחיר -טיפולים'!#REF!*'הצעת מחיר -טיפולים'!#REF!,0)</f>
        <v>#REF!</v>
      </c>
      <c r="CF12" s="10" t="e">
        <f>IF('הצעת מחיר -טיפולים'!#REF!=TRUE,'הצעת מחיר -טיפולים'!#REF!*'הצעת מחיר -טיפולים'!#REF!,0)</f>
        <v>#REF!</v>
      </c>
      <c r="CG12" s="10" t="e">
        <f>IF('הצעת מחיר -טיפולים'!#REF!=TRUE,'הצעת מחיר -טיפולים'!#REF!*'הצעת מחיר -טיפולים'!#REF!,0)</f>
        <v>#REF!</v>
      </c>
      <c r="CH12" s="10" t="e">
        <f>IF('הצעת מחיר -טיפולים'!#REF!=TRUE,'הצעת מחיר -טיפולים'!#REF!*'הצעת מחיר -טיפולים'!#REF!,0)</f>
        <v>#REF!</v>
      </c>
      <c r="CI12" s="10" t="e">
        <f>IF('הצעת מחיר -טיפולים'!#REF!=TRUE,'הצעת מחיר -טיפולים'!#REF!*'הצעת מחיר -טיפולים'!#REF!,0)</f>
        <v>#REF!</v>
      </c>
      <c r="CJ12" s="10" t="e">
        <f>IF('הצעת מחיר -טיפולים'!#REF!=TRUE,'הצעת מחיר -טיפולים'!#REF!*'הצעת מחיר -טיפולים'!#REF!,0)</f>
        <v>#REF!</v>
      </c>
      <c r="CK12" s="10" t="e">
        <f>IF('הצעת מחיר -טיפולים'!#REF!=TRUE,'הצעת מחיר -טיפולים'!#REF!*'הצעת מחיר -טיפולים'!#REF!,0)</f>
        <v>#REF!</v>
      </c>
      <c r="CL12" s="10"/>
      <c r="CM12" s="10"/>
      <c r="CN12" s="10"/>
      <c r="CO12" s="10"/>
      <c r="CP12" s="10"/>
      <c r="CQ12" s="10"/>
    </row>
    <row r="13" spans="1:95" x14ac:dyDescent="0.2">
      <c r="A13" s="23">
        <v>10</v>
      </c>
      <c r="B13" s="23" t="str">
        <f>VLOOKUP($A13,'[1]פרופיל מציע  + מסמכים שיש להגיש'!$C$6:$H$16555,2)</f>
        <v>מאיר מוסך צמרת בע"מ</v>
      </c>
      <c r="C13" s="23" t="str">
        <f t="shared" si="3"/>
        <v>0</v>
      </c>
      <c r="D13" s="41"/>
      <c r="E13" s="43"/>
      <c r="F13" s="43"/>
      <c r="G13" s="42"/>
      <c r="H13" s="43"/>
      <c r="I13" s="43"/>
      <c r="J13" s="42"/>
      <c r="K13" s="42"/>
      <c r="L13" s="42"/>
      <c r="M13" s="57" t="str">
        <f t="shared" si="0"/>
        <v/>
      </c>
      <c r="N13" s="27" t="str">
        <f>IF(M13="","",VLOOKUP($A13,'[1]פרופיל מציע  + מסמכים שיש להגיש'!$C$6:$H$16555,4))</f>
        <v/>
      </c>
      <c r="O13" s="46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6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23" t="str">
        <f t="shared" si="4"/>
        <v>not submittied</v>
      </c>
      <c r="R13" s="65" t="e">
        <f t="shared" si="5"/>
        <v>#NUM!</v>
      </c>
      <c r="W13" s="67">
        <f t="shared" si="6"/>
        <v>0</v>
      </c>
      <c r="X13" s="23">
        <f t="shared" si="7"/>
        <v>7629</v>
      </c>
      <c r="Y13" s="50" t="e">
        <f t="shared" si="8"/>
        <v>#REF!</v>
      </c>
      <c r="Z13" s="23" t="e">
        <f t="shared" si="9"/>
        <v>#REF!</v>
      </c>
      <c r="AA13" s="28" t="e">
        <f t="shared" si="1"/>
        <v>#REF!</v>
      </c>
      <c r="AB13" s="29" t="e">
        <f t="shared" si="2"/>
        <v>#REF!</v>
      </c>
      <c r="AC13" s="28" t="e">
        <f t="shared" si="10"/>
        <v>#REF!</v>
      </c>
      <c r="AD13" s="23" t="e">
        <f t="shared" si="11"/>
        <v>#REF!</v>
      </c>
      <c r="AE13" s="53">
        <f t="shared" si="12"/>
        <v>0</v>
      </c>
      <c r="AF13" s="53">
        <f t="shared" si="13"/>
        <v>0</v>
      </c>
      <c r="AG13" s="53">
        <f t="shared" si="14"/>
        <v>0</v>
      </c>
      <c r="AH13" s="36" t="e">
        <f t="shared" si="15"/>
        <v>#REF!</v>
      </c>
      <c r="AM13" s="23">
        <f t="shared" si="16"/>
        <v>0</v>
      </c>
      <c r="BK13" s="23">
        <v>10</v>
      </c>
      <c r="BL13" s="28" t="e">
        <f>#REF!*#REF!</f>
        <v>#REF!</v>
      </c>
      <c r="BM13" s="23" t="e">
        <f>#REF!*#REF!</f>
        <v>#REF!</v>
      </c>
      <c r="BN13" s="23" t="e">
        <f t="shared" si="17"/>
        <v>#REF!</v>
      </c>
      <c r="BT13" s="10" t="e">
        <f>IF('הצעת מחיר -טיפולים'!#REF!=TRUE,'הצעת מחיר -טיפולים'!#REF!*'הצעת מחיר -טיפולים'!#REF!,0)</f>
        <v>#REF!</v>
      </c>
      <c r="BU13" s="10" t="e">
        <f>IF('הצעת מחיר -טיפולים'!#REF!=TRUE,'הצעת מחיר -טיפולים'!#REF!*'הצעת מחיר -טיפולים'!#REF!,0)</f>
        <v>#REF!</v>
      </c>
      <c r="BV13" s="10" t="e">
        <f>IF('הצעת מחיר -טיפולים'!#REF!=TRUE,'הצעת מחיר -טיפולים'!#REF!*'הצעת מחיר -טיפולים'!#REF!,0)</f>
        <v>#REF!</v>
      </c>
      <c r="BW13" s="10" t="e">
        <f>IF('הצעת מחיר -טיפולים'!#REF!=TRUE,'הצעת מחיר -טיפולים'!#REF!*'הצעת מחיר -טיפולים'!#REF!,0)</f>
        <v>#REF!</v>
      </c>
      <c r="BX13" s="10" t="e">
        <f>IF('הצעת מחיר -טיפולים'!#REF!=TRUE,'הצעת מחיר -טיפולים'!#REF!*'הצעת מחיר -טיפולים'!#REF!,0)</f>
        <v>#REF!</v>
      </c>
      <c r="BY13" s="10" t="e">
        <f>IF('הצעת מחיר -טיפולים'!#REF!=TRUE,'הצעת מחיר -טיפולים'!#REF!*'הצעת מחיר -טיפולים'!#REF!,0)</f>
        <v>#REF!</v>
      </c>
      <c r="BZ13" s="10" t="e">
        <f>IF('הצעת מחיר -טיפולים'!#REF!=TRUE,'הצעת מחיר -טיפולים'!#REF!*'הצעת מחיר -טיפולים'!#REF!,0)</f>
        <v>#REF!</v>
      </c>
      <c r="CA13" s="10" t="e">
        <f>IF('הצעת מחיר -טיפולים'!#REF!=TRUE,'הצעת מחיר -טיפולים'!#REF!*'הצעת מחיר -טיפולים'!#REF!,0)</f>
        <v>#REF!</v>
      </c>
      <c r="CB13" s="10" t="e">
        <f>IF('הצעת מחיר -טיפולים'!#REF!=TRUE,'הצעת מחיר -טיפולים'!#REF!*'הצעת מחיר -טיפולים'!#REF!,0)</f>
        <v>#REF!</v>
      </c>
      <c r="CC13" s="10" t="e">
        <f>IF('הצעת מחיר -טיפולים'!#REF!=TRUE,'הצעת מחיר -טיפולים'!#REF!*'הצעת מחיר -טיפולים'!#REF!,0)</f>
        <v>#REF!</v>
      </c>
      <c r="CD13" s="10" t="e">
        <f>IF('הצעת מחיר -טיפולים'!#REF!=TRUE,'הצעת מחיר -טיפולים'!#REF!*'הצעת מחיר -טיפולים'!#REF!,0)</f>
        <v>#REF!</v>
      </c>
      <c r="CE13" s="10" t="e">
        <f>IF('הצעת מחיר -טיפולים'!#REF!=TRUE,'הצעת מחיר -טיפולים'!#REF!*'הצעת מחיר -טיפולים'!#REF!,0)</f>
        <v>#REF!</v>
      </c>
      <c r="CF13" s="10" t="e">
        <f>IF('הצעת מחיר -טיפולים'!#REF!=TRUE,'הצעת מחיר -טיפולים'!#REF!*'הצעת מחיר -טיפולים'!#REF!,0)</f>
        <v>#REF!</v>
      </c>
      <c r="CG13" s="10" t="e">
        <f>IF('הצעת מחיר -טיפולים'!#REF!=TRUE,'הצעת מחיר -טיפולים'!#REF!*'הצעת מחיר -טיפולים'!#REF!,0)</f>
        <v>#REF!</v>
      </c>
      <c r="CH13" s="10" t="e">
        <f>IF('הצעת מחיר -טיפולים'!#REF!=TRUE,'הצעת מחיר -טיפולים'!#REF!*'הצעת מחיר -טיפולים'!#REF!,0)</f>
        <v>#REF!</v>
      </c>
      <c r="CI13" s="10" t="e">
        <f>IF('הצעת מחיר -טיפולים'!#REF!=TRUE,'הצעת מחיר -טיפולים'!#REF!*'הצעת מחיר -טיפולים'!#REF!,0)</f>
        <v>#REF!</v>
      </c>
      <c r="CJ13" s="10" t="e">
        <f>IF('הצעת מחיר -טיפולים'!#REF!=TRUE,'הצעת מחיר -טיפולים'!#REF!*'הצעת מחיר -טיפולים'!#REF!,0)</f>
        <v>#REF!</v>
      </c>
      <c r="CK13" s="10" t="e">
        <f>IF('הצעת מחיר -טיפולים'!#REF!=TRUE,'הצעת מחיר -טיפולים'!#REF!*'הצעת מחיר -טיפולים'!#REF!,0)</f>
        <v>#REF!</v>
      </c>
      <c r="CL13" s="10"/>
      <c r="CM13" s="10"/>
      <c r="CN13" s="10"/>
      <c r="CO13" s="10"/>
      <c r="CP13" s="10"/>
      <c r="CQ13" s="10"/>
    </row>
    <row r="14" spans="1:95" x14ac:dyDescent="0.2">
      <c r="A14" s="23">
        <v>11</v>
      </c>
      <c r="B14" s="23" t="str">
        <f>VLOOKUP($A14,'[1]פרופיל מציע  + מסמכים שיש להגיש'!$C$6:$H$16555,2)</f>
        <v>מוסך איציק ודיצר בע"מ</v>
      </c>
      <c r="C14" s="23" t="str">
        <f t="shared" si="3"/>
        <v>0</v>
      </c>
      <c r="D14" s="41"/>
      <c r="E14" s="43"/>
      <c r="F14" s="43"/>
      <c r="G14" s="42"/>
      <c r="H14" s="43"/>
      <c r="I14" s="43"/>
      <c r="J14" s="42"/>
      <c r="K14" s="42"/>
      <c r="L14" s="42"/>
      <c r="M14" s="57" t="str">
        <f t="shared" si="0"/>
        <v/>
      </c>
      <c r="N14" s="27" t="str">
        <f>IF(M14="","",VLOOKUP($A14,'[1]פרופיל מציע  + מסמכים שיש להגיש'!$C$6:$H$16555,4))</f>
        <v/>
      </c>
      <c r="O14" s="46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6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23" t="str">
        <f t="shared" si="4"/>
        <v>not submittied</v>
      </c>
      <c r="R14" s="65" t="e">
        <f t="shared" si="5"/>
        <v>#NUM!</v>
      </c>
      <c r="W14" s="67">
        <f t="shared" si="6"/>
        <v>0</v>
      </c>
      <c r="X14" s="23">
        <f t="shared" si="7"/>
        <v>7629</v>
      </c>
      <c r="Y14" s="50" t="e">
        <f t="shared" si="8"/>
        <v>#REF!</v>
      </c>
      <c r="Z14" s="23" t="e">
        <f t="shared" si="9"/>
        <v>#REF!</v>
      </c>
      <c r="AA14" s="28" t="e">
        <f t="shared" si="1"/>
        <v>#REF!</v>
      </c>
      <c r="AB14" s="29" t="e">
        <f t="shared" si="2"/>
        <v>#REF!</v>
      </c>
      <c r="AC14" s="28" t="e">
        <f t="shared" si="10"/>
        <v>#REF!</v>
      </c>
      <c r="AD14" s="23" t="e">
        <f t="shared" si="11"/>
        <v>#REF!</v>
      </c>
      <c r="AE14" s="53">
        <f t="shared" si="12"/>
        <v>0</v>
      </c>
      <c r="AF14" s="53">
        <f t="shared" si="13"/>
        <v>0</v>
      </c>
      <c r="AG14" s="53">
        <f t="shared" si="14"/>
        <v>0</v>
      </c>
      <c r="AH14" s="36" t="e">
        <f t="shared" si="15"/>
        <v>#REF!</v>
      </c>
      <c r="AM14" s="23">
        <f t="shared" si="16"/>
        <v>0</v>
      </c>
      <c r="BK14" s="23">
        <v>11</v>
      </c>
      <c r="BL14" s="28" t="e">
        <f>#REF!*#REF!</f>
        <v>#REF!</v>
      </c>
      <c r="BM14" s="23" t="e">
        <f>#REF!*#REF!</f>
        <v>#REF!</v>
      </c>
      <c r="BN14" s="23" t="e">
        <f t="shared" si="17"/>
        <v>#REF!</v>
      </c>
      <c r="BT14" s="10" t="e">
        <f>IF('הצעת מחיר -טיפולים'!#REF!=TRUE,'הצעת מחיר -טיפולים'!#REF!*'הצעת מחיר -טיפולים'!#REF!,0)</f>
        <v>#REF!</v>
      </c>
      <c r="BU14" s="10" t="e">
        <f>IF('הצעת מחיר -טיפולים'!#REF!=TRUE,'הצעת מחיר -טיפולים'!#REF!*'הצעת מחיר -טיפולים'!#REF!,0)</f>
        <v>#REF!</v>
      </c>
      <c r="BV14" s="10" t="e">
        <f>IF('הצעת מחיר -טיפולים'!#REF!=TRUE,'הצעת מחיר -טיפולים'!#REF!*'הצעת מחיר -טיפולים'!#REF!,0)</f>
        <v>#REF!</v>
      </c>
      <c r="BW14" s="10" t="e">
        <f>IF('הצעת מחיר -טיפולים'!#REF!=TRUE,'הצעת מחיר -טיפולים'!#REF!*'הצעת מחיר -טיפולים'!#REF!,0)</f>
        <v>#REF!</v>
      </c>
      <c r="BX14" s="10" t="e">
        <f>IF('הצעת מחיר -טיפולים'!#REF!=TRUE,'הצעת מחיר -טיפולים'!#REF!*'הצעת מחיר -טיפולים'!#REF!,0)</f>
        <v>#REF!</v>
      </c>
      <c r="BY14" s="10" t="e">
        <f>IF('הצעת מחיר -טיפולים'!#REF!=TRUE,'הצעת מחיר -טיפולים'!#REF!*'הצעת מחיר -טיפולים'!#REF!,0)</f>
        <v>#REF!</v>
      </c>
      <c r="BZ14" s="10" t="e">
        <f>IF('הצעת מחיר -טיפולים'!#REF!=TRUE,'הצעת מחיר -טיפולים'!#REF!*'הצעת מחיר -טיפולים'!#REF!,0)</f>
        <v>#REF!</v>
      </c>
      <c r="CA14" s="10" t="e">
        <f>IF('הצעת מחיר -טיפולים'!#REF!=TRUE,'הצעת מחיר -טיפולים'!#REF!*'הצעת מחיר -טיפולים'!#REF!,0)</f>
        <v>#REF!</v>
      </c>
      <c r="CB14" s="10" t="e">
        <f>IF('הצעת מחיר -טיפולים'!#REF!=TRUE,'הצעת מחיר -טיפולים'!#REF!*'הצעת מחיר -טיפולים'!#REF!,0)</f>
        <v>#REF!</v>
      </c>
      <c r="CC14" s="10" t="e">
        <f>IF('הצעת מחיר -טיפולים'!#REF!=TRUE,'הצעת מחיר -טיפולים'!#REF!*'הצעת מחיר -טיפולים'!#REF!,0)</f>
        <v>#REF!</v>
      </c>
      <c r="CD14" s="10" t="e">
        <f>IF('הצעת מחיר -טיפולים'!#REF!=TRUE,'הצעת מחיר -טיפולים'!#REF!*'הצעת מחיר -טיפולים'!#REF!,0)</f>
        <v>#REF!</v>
      </c>
      <c r="CE14" s="10" t="e">
        <f>IF('הצעת מחיר -טיפולים'!#REF!=TRUE,'הצעת מחיר -טיפולים'!#REF!*'הצעת מחיר -טיפולים'!#REF!,0)</f>
        <v>#REF!</v>
      </c>
      <c r="CF14" s="10" t="e">
        <f>IF('הצעת מחיר -טיפולים'!#REF!=TRUE,'הצעת מחיר -טיפולים'!#REF!*'הצעת מחיר -טיפולים'!#REF!,0)</f>
        <v>#REF!</v>
      </c>
      <c r="CG14" s="10" t="e">
        <f>IF('הצעת מחיר -טיפולים'!#REF!=TRUE,'הצעת מחיר -טיפולים'!#REF!*'הצעת מחיר -טיפולים'!#REF!,0)</f>
        <v>#REF!</v>
      </c>
      <c r="CH14" s="10" t="e">
        <f>IF('הצעת מחיר -טיפולים'!#REF!=TRUE,'הצעת מחיר -טיפולים'!#REF!*'הצעת מחיר -טיפולים'!#REF!,0)</f>
        <v>#REF!</v>
      </c>
      <c r="CI14" s="10" t="e">
        <f>IF('הצעת מחיר -טיפולים'!#REF!=TRUE,'הצעת מחיר -טיפולים'!#REF!*'הצעת מחיר -טיפולים'!#REF!,0)</f>
        <v>#REF!</v>
      </c>
      <c r="CJ14" s="10" t="e">
        <f>IF('הצעת מחיר -טיפולים'!#REF!=TRUE,'הצעת מחיר -טיפולים'!#REF!*'הצעת מחיר -טיפולים'!#REF!,0)</f>
        <v>#REF!</v>
      </c>
      <c r="CK14" s="10" t="e">
        <f>IF('הצעת מחיר -טיפולים'!#REF!=TRUE,'הצעת מחיר -טיפולים'!#REF!*'הצעת מחיר -טיפולים'!#REF!,0)</f>
        <v>#REF!</v>
      </c>
      <c r="CL14" s="10"/>
      <c r="CM14" s="10"/>
      <c r="CN14" s="10"/>
      <c r="CO14" s="10"/>
      <c r="CP14" s="10"/>
      <c r="CQ14" s="10"/>
    </row>
    <row r="15" spans="1:95" x14ac:dyDescent="0.2">
      <c r="A15" s="23">
        <v>12</v>
      </c>
      <c r="B15" s="23" t="str">
        <f>VLOOKUP($A15,'[1]פרופיל מציע  + מסמכים שיש להגיש'!$C$6:$H$16555,2)</f>
        <v>מוסך אלן פלוס 200 בע"מ</v>
      </c>
      <c r="C15" s="23" t="str">
        <f t="shared" si="3"/>
        <v>0</v>
      </c>
      <c r="D15" s="41"/>
      <c r="E15" s="43"/>
      <c r="F15" s="43"/>
      <c r="G15" s="42"/>
      <c r="H15" s="43"/>
      <c r="I15" s="43"/>
      <c r="J15" s="42"/>
      <c r="K15" s="42"/>
      <c r="L15" s="42"/>
      <c r="M15" s="57" t="str">
        <f t="shared" si="0"/>
        <v/>
      </c>
      <c r="N15" s="27" t="str">
        <f>IF(M15="","",VLOOKUP($A15,'[1]פרופיל מציע  + מסמכים שיש להגיש'!$C$6:$H$16555,4))</f>
        <v/>
      </c>
      <c r="O15" s="46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6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23" t="str">
        <f t="shared" si="4"/>
        <v>not submittied</v>
      </c>
      <c r="R15" s="65" t="e">
        <f t="shared" si="5"/>
        <v>#NUM!</v>
      </c>
      <c r="W15" s="67">
        <f t="shared" si="6"/>
        <v>0</v>
      </c>
      <c r="X15" s="23">
        <f t="shared" si="7"/>
        <v>7629</v>
      </c>
      <c r="Y15" s="50" t="e">
        <f t="shared" si="8"/>
        <v>#REF!</v>
      </c>
      <c r="Z15" s="23" t="e">
        <f t="shared" si="9"/>
        <v>#REF!</v>
      </c>
      <c r="AA15" s="28" t="e">
        <f t="shared" si="1"/>
        <v>#REF!</v>
      </c>
      <c r="AB15" s="29" t="e">
        <f t="shared" si="2"/>
        <v>#REF!</v>
      </c>
      <c r="AC15" s="28" t="e">
        <f t="shared" si="10"/>
        <v>#REF!</v>
      </c>
      <c r="AD15" s="23" t="e">
        <f t="shared" si="11"/>
        <v>#REF!</v>
      </c>
      <c r="AE15" s="53">
        <f t="shared" si="12"/>
        <v>0</v>
      </c>
      <c r="AF15" s="53">
        <f t="shared" si="13"/>
        <v>0</v>
      </c>
      <c r="AG15" s="53">
        <f t="shared" si="14"/>
        <v>0</v>
      </c>
      <c r="AH15" s="36" t="e">
        <f t="shared" si="15"/>
        <v>#REF!</v>
      </c>
      <c r="AM15" s="23">
        <f t="shared" si="16"/>
        <v>0</v>
      </c>
      <c r="BK15" s="23">
        <v>12</v>
      </c>
      <c r="BL15" s="28" t="e">
        <f>#REF!*#REF!</f>
        <v>#REF!</v>
      </c>
      <c r="BM15" s="23" t="e">
        <f>#REF!*#REF!</f>
        <v>#REF!</v>
      </c>
      <c r="BN15" s="23" t="e">
        <f t="shared" si="17"/>
        <v>#REF!</v>
      </c>
      <c r="BT15" s="10" t="e">
        <f>IF('הצעת מחיר -טיפולים'!#REF!=TRUE,'הצעת מחיר -טיפולים'!#REF!*'הצעת מחיר -טיפולים'!#REF!,0)</f>
        <v>#REF!</v>
      </c>
      <c r="BU15" s="10" t="e">
        <f>IF('הצעת מחיר -טיפולים'!#REF!=TRUE,'הצעת מחיר -טיפולים'!#REF!*'הצעת מחיר -טיפולים'!#REF!,0)</f>
        <v>#REF!</v>
      </c>
      <c r="BV15" s="10" t="e">
        <f>IF('הצעת מחיר -טיפולים'!#REF!=TRUE,'הצעת מחיר -טיפולים'!#REF!*'הצעת מחיר -טיפולים'!#REF!,0)</f>
        <v>#REF!</v>
      </c>
      <c r="BW15" s="10" t="e">
        <f>IF('הצעת מחיר -טיפולים'!#REF!=TRUE,'הצעת מחיר -טיפולים'!#REF!*'הצעת מחיר -טיפולים'!#REF!,0)</f>
        <v>#REF!</v>
      </c>
      <c r="BX15" s="10" t="e">
        <f>IF('הצעת מחיר -טיפולים'!#REF!=TRUE,'הצעת מחיר -טיפולים'!#REF!*'הצעת מחיר -טיפולים'!#REF!,0)</f>
        <v>#REF!</v>
      </c>
      <c r="BY15" s="10" t="e">
        <f>IF('הצעת מחיר -טיפולים'!#REF!=TRUE,'הצעת מחיר -טיפולים'!#REF!*'הצעת מחיר -טיפולים'!#REF!,0)</f>
        <v>#REF!</v>
      </c>
      <c r="BZ15" s="10" t="e">
        <f>IF('הצעת מחיר -טיפולים'!#REF!=TRUE,'הצעת מחיר -טיפולים'!#REF!*'הצעת מחיר -טיפולים'!#REF!,0)</f>
        <v>#REF!</v>
      </c>
      <c r="CA15" s="10" t="e">
        <f>IF('הצעת מחיר -טיפולים'!#REF!=TRUE,'הצעת מחיר -טיפולים'!#REF!*'הצעת מחיר -טיפולים'!#REF!,0)</f>
        <v>#REF!</v>
      </c>
      <c r="CB15" s="10" t="e">
        <f>IF('הצעת מחיר -טיפולים'!#REF!=TRUE,'הצעת מחיר -טיפולים'!#REF!*'הצעת מחיר -טיפולים'!#REF!,0)</f>
        <v>#REF!</v>
      </c>
      <c r="CC15" s="10" t="e">
        <f>IF('הצעת מחיר -טיפולים'!#REF!=TRUE,'הצעת מחיר -טיפולים'!#REF!*'הצעת מחיר -טיפולים'!#REF!,0)</f>
        <v>#REF!</v>
      </c>
      <c r="CD15" s="10" t="e">
        <f>IF('הצעת מחיר -טיפולים'!#REF!=TRUE,'הצעת מחיר -טיפולים'!#REF!*'הצעת מחיר -טיפולים'!#REF!,0)</f>
        <v>#REF!</v>
      </c>
      <c r="CE15" s="10" t="e">
        <f>IF('הצעת מחיר -טיפולים'!#REF!=TRUE,'הצעת מחיר -טיפולים'!#REF!*'הצעת מחיר -טיפולים'!#REF!,0)</f>
        <v>#REF!</v>
      </c>
      <c r="CF15" s="10" t="e">
        <f>IF('הצעת מחיר -טיפולים'!#REF!=TRUE,'הצעת מחיר -טיפולים'!#REF!*'הצעת מחיר -טיפולים'!#REF!,0)</f>
        <v>#REF!</v>
      </c>
      <c r="CG15" s="10" t="e">
        <f>IF('הצעת מחיר -טיפולים'!#REF!=TRUE,'הצעת מחיר -טיפולים'!#REF!*'הצעת מחיר -טיפולים'!#REF!,0)</f>
        <v>#REF!</v>
      </c>
      <c r="CH15" s="10" t="e">
        <f>IF('הצעת מחיר -טיפולים'!#REF!=TRUE,'הצעת מחיר -טיפולים'!#REF!*'הצעת מחיר -טיפולים'!#REF!,0)</f>
        <v>#REF!</v>
      </c>
      <c r="CI15" s="10" t="e">
        <f>IF('הצעת מחיר -טיפולים'!#REF!=TRUE,'הצעת מחיר -טיפולים'!#REF!*'הצעת מחיר -טיפולים'!#REF!,0)</f>
        <v>#REF!</v>
      </c>
      <c r="CJ15" s="10" t="e">
        <f>IF('הצעת מחיר -טיפולים'!#REF!=TRUE,'הצעת מחיר -טיפולים'!#REF!*'הצעת מחיר -טיפולים'!#REF!,0)</f>
        <v>#REF!</v>
      </c>
      <c r="CK15" s="10" t="e">
        <f>IF('הצעת מחיר -טיפולים'!#REF!=TRUE,'הצעת מחיר -טיפולים'!#REF!*'הצעת מחיר -טיפולים'!#REF!,0)</f>
        <v>#REF!</v>
      </c>
      <c r="CL15" s="10"/>
      <c r="CM15" s="10"/>
      <c r="CN15" s="10"/>
      <c r="CO15" s="10"/>
      <c r="CP15" s="10"/>
      <c r="CQ15" s="10"/>
    </row>
    <row r="16" spans="1:95" x14ac:dyDescent="0.2">
      <c r="A16" s="23">
        <v>13</v>
      </c>
      <c r="B16" s="23" t="str">
        <f>VLOOKUP($A16,'[1]פרופיל מציע  + מסמכים שיש להגיש'!$C$6:$H$16555,2)</f>
        <v>מרכז שירות יד מרדכי אגש"ח בע"מ</v>
      </c>
      <c r="C16" s="23" t="str">
        <f t="shared" si="3"/>
        <v>0</v>
      </c>
      <c r="D16" s="41"/>
      <c r="E16" s="43"/>
      <c r="F16" s="43"/>
      <c r="G16" s="42"/>
      <c r="H16" s="43"/>
      <c r="I16" s="43"/>
      <c r="J16" s="42"/>
      <c r="K16" s="42"/>
      <c r="L16" s="42"/>
      <c r="M16" s="57" t="str">
        <f t="shared" si="0"/>
        <v/>
      </c>
      <c r="N16" s="27" t="str">
        <f>IF(M16="","",VLOOKUP($A16,'[1]פרופיל מציע  + מסמכים שיש להגיש'!$C$6:$H$16555,4))</f>
        <v/>
      </c>
      <c r="O16" s="46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6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23" t="str">
        <f t="shared" si="4"/>
        <v>not submittied</v>
      </c>
      <c r="R16" s="65" t="e">
        <f t="shared" si="5"/>
        <v>#NUM!</v>
      </c>
      <c r="W16" s="67">
        <f t="shared" si="6"/>
        <v>0</v>
      </c>
      <c r="X16" s="23">
        <f t="shared" si="7"/>
        <v>7629</v>
      </c>
      <c r="Y16" s="50" t="e">
        <f t="shared" si="8"/>
        <v>#REF!</v>
      </c>
      <c r="Z16" s="23" t="e">
        <f t="shared" si="9"/>
        <v>#REF!</v>
      </c>
      <c r="AA16" s="28" t="e">
        <f t="shared" si="1"/>
        <v>#REF!</v>
      </c>
      <c r="AB16" s="29" t="e">
        <f t="shared" si="2"/>
        <v>#REF!</v>
      </c>
      <c r="AC16" s="28" t="e">
        <f t="shared" si="10"/>
        <v>#REF!</v>
      </c>
      <c r="AD16" s="23" t="e">
        <f t="shared" si="11"/>
        <v>#REF!</v>
      </c>
      <c r="AE16" s="53">
        <f t="shared" si="12"/>
        <v>0</v>
      </c>
      <c r="AF16" s="53">
        <f t="shared" si="13"/>
        <v>0</v>
      </c>
      <c r="AG16" s="53">
        <f t="shared" si="14"/>
        <v>0</v>
      </c>
      <c r="AH16" s="36" t="e">
        <f t="shared" si="15"/>
        <v>#REF!</v>
      </c>
      <c r="AM16" s="23">
        <f t="shared" si="16"/>
        <v>0</v>
      </c>
      <c r="BK16" s="23">
        <v>13</v>
      </c>
      <c r="BL16" s="28" t="e">
        <f>#REF!*#REF!</f>
        <v>#REF!</v>
      </c>
      <c r="BM16" s="23" t="e">
        <f>#REF!*#REF!</f>
        <v>#REF!</v>
      </c>
      <c r="BN16" s="23" t="e">
        <f t="shared" si="17"/>
        <v>#REF!</v>
      </c>
      <c r="BT16" s="10" t="e">
        <f>IF('הצעת מחיר -טיפולים'!#REF!=TRUE,'הצעת מחיר -טיפולים'!#REF!*'הצעת מחיר -טיפולים'!#REF!,0)</f>
        <v>#REF!</v>
      </c>
      <c r="BU16" s="10" t="e">
        <f>IF('הצעת מחיר -טיפולים'!#REF!=TRUE,'הצעת מחיר -טיפולים'!#REF!*'הצעת מחיר -טיפולים'!#REF!,0)</f>
        <v>#REF!</v>
      </c>
      <c r="BV16" s="10" t="e">
        <f>IF('הצעת מחיר -טיפולים'!#REF!=TRUE,'הצעת מחיר -טיפולים'!#REF!*'הצעת מחיר -טיפולים'!#REF!,0)</f>
        <v>#REF!</v>
      </c>
      <c r="BW16" s="10" t="e">
        <f>IF('הצעת מחיר -טיפולים'!#REF!=TRUE,'הצעת מחיר -טיפולים'!#REF!*'הצעת מחיר -טיפולים'!#REF!,0)</f>
        <v>#REF!</v>
      </c>
      <c r="BX16" s="10" t="e">
        <f>IF('הצעת מחיר -טיפולים'!#REF!=TRUE,'הצעת מחיר -טיפולים'!#REF!*'הצעת מחיר -טיפולים'!#REF!,0)</f>
        <v>#REF!</v>
      </c>
      <c r="BY16" s="10" t="e">
        <f>IF('הצעת מחיר -טיפולים'!#REF!=TRUE,'הצעת מחיר -טיפולים'!#REF!*'הצעת מחיר -טיפולים'!#REF!,0)</f>
        <v>#REF!</v>
      </c>
      <c r="BZ16" s="10" t="e">
        <f>IF('הצעת מחיר -טיפולים'!#REF!=TRUE,'הצעת מחיר -טיפולים'!#REF!*'הצעת מחיר -טיפולים'!#REF!,0)</f>
        <v>#REF!</v>
      </c>
      <c r="CA16" s="10" t="e">
        <f>IF('הצעת מחיר -טיפולים'!#REF!=TRUE,'הצעת מחיר -טיפולים'!#REF!*'הצעת מחיר -טיפולים'!#REF!,0)</f>
        <v>#REF!</v>
      </c>
      <c r="CB16" s="10" t="e">
        <f>IF('הצעת מחיר -טיפולים'!#REF!=TRUE,'הצעת מחיר -טיפולים'!#REF!*'הצעת מחיר -טיפולים'!#REF!,0)</f>
        <v>#REF!</v>
      </c>
      <c r="CC16" s="10" t="e">
        <f>IF('הצעת מחיר -טיפולים'!#REF!=TRUE,'הצעת מחיר -טיפולים'!#REF!*'הצעת מחיר -טיפולים'!#REF!,0)</f>
        <v>#REF!</v>
      </c>
      <c r="CD16" s="10" t="e">
        <f>IF('הצעת מחיר -טיפולים'!#REF!=TRUE,'הצעת מחיר -טיפולים'!#REF!*'הצעת מחיר -טיפולים'!#REF!,0)</f>
        <v>#REF!</v>
      </c>
      <c r="CE16" s="10" t="e">
        <f>IF('הצעת מחיר -טיפולים'!#REF!=TRUE,'הצעת מחיר -טיפולים'!#REF!*'הצעת מחיר -טיפולים'!#REF!,0)</f>
        <v>#REF!</v>
      </c>
      <c r="CF16" s="10" t="e">
        <f>IF('הצעת מחיר -טיפולים'!#REF!=TRUE,'הצעת מחיר -טיפולים'!#REF!*'הצעת מחיר -טיפולים'!#REF!,0)</f>
        <v>#REF!</v>
      </c>
      <c r="CG16" s="10" t="e">
        <f>IF('הצעת מחיר -טיפולים'!#REF!=TRUE,'הצעת מחיר -טיפולים'!#REF!*'הצעת מחיר -טיפולים'!#REF!,0)</f>
        <v>#REF!</v>
      </c>
      <c r="CH16" s="10" t="e">
        <f>IF('הצעת מחיר -טיפולים'!#REF!=TRUE,'הצעת מחיר -טיפולים'!#REF!*'הצעת מחיר -טיפולים'!#REF!,0)</f>
        <v>#REF!</v>
      </c>
      <c r="CI16" s="10" t="e">
        <f>IF('הצעת מחיר -טיפולים'!#REF!=TRUE,'הצעת מחיר -טיפולים'!#REF!*'הצעת מחיר -טיפולים'!#REF!,0)</f>
        <v>#REF!</v>
      </c>
      <c r="CJ16" s="10" t="e">
        <f>IF('הצעת מחיר -טיפולים'!#REF!=TRUE,'הצעת מחיר -טיפולים'!#REF!*'הצעת מחיר -טיפולים'!#REF!,0)</f>
        <v>#REF!</v>
      </c>
      <c r="CK16" s="10" t="e">
        <f>IF('הצעת מחיר -טיפולים'!#REF!=TRUE,'הצעת מחיר -טיפולים'!#REF!*'הצעת מחיר -טיפולים'!#REF!,0)</f>
        <v>#REF!</v>
      </c>
      <c r="CL16" s="10"/>
      <c r="CM16" s="10"/>
      <c r="CN16" s="10"/>
      <c r="CO16" s="10"/>
      <c r="CP16" s="10"/>
      <c r="CQ16" s="10"/>
    </row>
    <row r="17" spans="1:95" x14ac:dyDescent="0.2">
      <c r="A17" s="23">
        <v>14</v>
      </c>
      <c r="B17" s="23" t="str">
        <f>VLOOKUP($A17,'[1]פרופיל מציע  + מסמכים שיש להגיש'!$C$6:$H$16555,2)</f>
        <v>ש.ר.ד שרותי רכב דרום בע"מ</v>
      </c>
      <c r="C17" s="23" t="str">
        <f t="shared" si="3"/>
        <v>0</v>
      </c>
      <c r="D17" s="41"/>
      <c r="E17" s="43"/>
      <c r="F17" s="43"/>
      <c r="G17" s="42"/>
      <c r="H17" s="43"/>
      <c r="I17" s="43"/>
      <c r="J17" s="42"/>
      <c r="K17" s="42"/>
      <c r="L17" s="42"/>
      <c r="M17" s="57" t="str">
        <f t="shared" si="0"/>
        <v/>
      </c>
      <c r="N17" s="27" t="str">
        <f>IF(M17="","",VLOOKUP($A17,'[1]פרופיל מציע  + מסמכים שיש להגיש'!$C$6:$H$16555,4))</f>
        <v/>
      </c>
      <c r="O17" s="46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6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23" t="str">
        <f t="shared" si="4"/>
        <v>not submittied</v>
      </c>
      <c r="R17" s="65" t="e">
        <f t="shared" si="5"/>
        <v>#NUM!</v>
      </c>
      <c r="W17" s="67">
        <f t="shared" si="6"/>
        <v>0</v>
      </c>
      <c r="X17" s="23">
        <f t="shared" si="7"/>
        <v>7629</v>
      </c>
      <c r="Y17" s="50" t="e">
        <f t="shared" si="8"/>
        <v>#REF!</v>
      </c>
      <c r="Z17" s="23" t="e">
        <f t="shared" si="9"/>
        <v>#REF!</v>
      </c>
      <c r="AA17" s="28" t="e">
        <f t="shared" si="1"/>
        <v>#REF!</v>
      </c>
      <c r="AB17" s="29" t="e">
        <f t="shared" si="2"/>
        <v>#REF!</v>
      </c>
      <c r="AC17" s="28" t="e">
        <f t="shared" si="10"/>
        <v>#REF!</v>
      </c>
      <c r="AD17" s="23" t="e">
        <f t="shared" si="11"/>
        <v>#REF!</v>
      </c>
      <c r="AE17" s="53">
        <f t="shared" si="12"/>
        <v>0</v>
      </c>
      <c r="AF17" s="53">
        <f t="shared" si="13"/>
        <v>0</v>
      </c>
      <c r="AG17" s="53">
        <f t="shared" si="14"/>
        <v>0</v>
      </c>
      <c r="AH17" s="36" t="e">
        <f t="shared" si="15"/>
        <v>#REF!</v>
      </c>
      <c r="AM17" s="23">
        <f t="shared" si="16"/>
        <v>0</v>
      </c>
      <c r="BK17" s="23">
        <v>14</v>
      </c>
      <c r="BL17" s="28" t="e">
        <f>#REF!*#REF!</f>
        <v>#REF!</v>
      </c>
      <c r="BM17" s="23" t="e">
        <f>#REF!*#REF!</f>
        <v>#REF!</v>
      </c>
      <c r="BN17" s="23" t="e">
        <f t="shared" si="17"/>
        <v>#REF!</v>
      </c>
      <c r="BT17" s="10" t="e">
        <f>IF('הצעת מחיר -טיפולים'!#REF!=TRUE,'הצעת מחיר -טיפולים'!#REF!*'הצעת מחיר -טיפולים'!#REF!,0)</f>
        <v>#REF!</v>
      </c>
      <c r="BU17" s="10" t="e">
        <f>IF('הצעת מחיר -טיפולים'!#REF!=TRUE,'הצעת מחיר -טיפולים'!#REF!*'הצעת מחיר -טיפולים'!#REF!,0)</f>
        <v>#REF!</v>
      </c>
      <c r="BV17" s="10" t="e">
        <f>IF('הצעת מחיר -טיפולים'!#REF!=TRUE,'הצעת מחיר -טיפולים'!#REF!*'הצעת מחיר -טיפולים'!#REF!,0)</f>
        <v>#REF!</v>
      </c>
      <c r="BW17" s="10" t="e">
        <f>IF('הצעת מחיר -טיפולים'!#REF!=TRUE,'הצעת מחיר -טיפולים'!#REF!*'הצעת מחיר -טיפולים'!#REF!,0)</f>
        <v>#REF!</v>
      </c>
      <c r="BX17" s="10" t="e">
        <f>IF('הצעת מחיר -טיפולים'!#REF!=TRUE,'הצעת מחיר -טיפולים'!#REF!*'הצעת מחיר -טיפולים'!#REF!,0)</f>
        <v>#REF!</v>
      </c>
      <c r="BY17" s="10" t="e">
        <f>IF('הצעת מחיר -טיפולים'!#REF!=TRUE,'הצעת מחיר -טיפולים'!#REF!*'הצעת מחיר -טיפולים'!#REF!,0)</f>
        <v>#REF!</v>
      </c>
      <c r="BZ17" s="10" t="e">
        <f>IF('הצעת מחיר -טיפולים'!#REF!=TRUE,'הצעת מחיר -טיפולים'!#REF!*'הצעת מחיר -טיפולים'!#REF!,0)</f>
        <v>#REF!</v>
      </c>
      <c r="CA17" s="10" t="e">
        <f>IF('הצעת מחיר -טיפולים'!#REF!=TRUE,'הצעת מחיר -טיפולים'!#REF!*'הצעת מחיר -טיפולים'!#REF!,0)</f>
        <v>#REF!</v>
      </c>
      <c r="CB17" s="10" t="e">
        <f>IF('הצעת מחיר -טיפולים'!#REF!=TRUE,'הצעת מחיר -טיפולים'!#REF!*'הצעת מחיר -טיפולים'!#REF!,0)</f>
        <v>#REF!</v>
      </c>
      <c r="CC17" s="10" t="e">
        <f>IF('הצעת מחיר -טיפולים'!#REF!=TRUE,'הצעת מחיר -טיפולים'!#REF!*'הצעת מחיר -טיפולים'!#REF!,0)</f>
        <v>#REF!</v>
      </c>
      <c r="CD17" s="10" t="e">
        <f>IF('הצעת מחיר -טיפולים'!#REF!=TRUE,'הצעת מחיר -טיפולים'!#REF!*'הצעת מחיר -טיפולים'!#REF!,0)</f>
        <v>#REF!</v>
      </c>
      <c r="CE17" s="10" t="e">
        <f>IF('הצעת מחיר -טיפולים'!#REF!=TRUE,'הצעת מחיר -טיפולים'!#REF!*'הצעת מחיר -טיפולים'!#REF!,0)</f>
        <v>#REF!</v>
      </c>
      <c r="CF17" s="10" t="e">
        <f>IF('הצעת מחיר -טיפולים'!#REF!=TRUE,'הצעת מחיר -טיפולים'!#REF!*'הצעת מחיר -טיפולים'!#REF!,0)</f>
        <v>#REF!</v>
      </c>
      <c r="CG17" s="10" t="e">
        <f>IF('הצעת מחיר -טיפולים'!#REF!=TRUE,'הצעת מחיר -טיפולים'!#REF!*'הצעת מחיר -טיפולים'!#REF!,0)</f>
        <v>#REF!</v>
      </c>
      <c r="CH17" s="10" t="e">
        <f>IF('הצעת מחיר -טיפולים'!#REF!=TRUE,'הצעת מחיר -טיפולים'!#REF!*'הצעת מחיר -טיפולים'!#REF!,0)</f>
        <v>#REF!</v>
      </c>
      <c r="CI17" s="10" t="e">
        <f>IF('הצעת מחיר -טיפולים'!#REF!=TRUE,'הצעת מחיר -טיפולים'!#REF!*'הצעת מחיר -טיפולים'!#REF!,0)</f>
        <v>#REF!</v>
      </c>
      <c r="CJ17" s="10" t="e">
        <f>IF('הצעת מחיר -טיפולים'!#REF!=TRUE,'הצעת מחיר -טיפולים'!#REF!*'הצעת מחיר -טיפולים'!#REF!,0)</f>
        <v>#REF!</v>
      </c>
      <c r="CK17" s="10" t="e">
        <f>IF('הצעת מחיר -טיפולים'!#REF!=TRUE,'הצעת מחיר -טיפולים'!#REF!*'הצעת מחיר -טיפולים'!#REF!,0)</f>
        <v>#REF!</v>
      </c>
      <c r="CL17" s="10"/>
      <c r="CM17" s="10"/>
      <c r="CN17" s="10"/>
      <c r="CO17" s="10"/>
      <c r="CP17" s="10"/>
      <c r="CQ17" s="10"/>
    </row>
    <row r="18" spans="1:95" x14ac:dyDescent="0.2">
      <c r="A18" s="23">
        <v>15</v>
      </c>
      <c r="B18" s="23" t="str">
        <f>VLOOKUP($A18,'[1]פרופיל מציע  + מסמכים שיש להגיש'!$C$6:$H$16555,2)</f>
        <v>מוסך הבירה בע"מ</v>
      </c>
      <c r="C18" s="23" t="str">
        <f t="shared" si="3"/>
        <v>0</v>
      </c>
      <c r="D18" s="41"/>
      <c r="E18" s="43"/>
      <c r="F18" s="43"/>
      <c r="G18" s="42"/>
      <c r="H18" s="43"/>
      <c r="I18" s="43"/>
      <c r="J18" s="42"/>
      <c r="K18" s="42"/>
      <c r="L18" s="42"/>
      <c r="M18" s="57" t="str">
        <f t="shared" si="0"/>
        <v/>
      </c>
      <c r="N18" s="27" t="str">
        <f>IF(M18="","",VLOOKUP($A18,'[1]פרופיל מציע  + מסמכים שיש להגיש'!$C$6:$H$16555,4))</f>
        <v/>
      </c>
      <c r="O18" s="46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6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23" t="str">
        <f t="shared" si="4"/>
        <v>not submittied</v>
      </c>
      <c r="R18" s="65" t="e">
        <f t="shared" si="5"/>
        <v>#NUM!</v>
      </c>
      <c r="T18" s="50"/>
      <c r="W18" s="67">
        <f t="shared" si="6"/>
        <v>0</v>
      </c>
      <c r="X18" s="23">
        <f t="shared" si="7"/>
        <v>7629</v>
      </c>
      <c r="Y18" s="50" t="e">
        <f t="shared" si="8"/>
        <v>#REF!</v>
      </c>
      <c r="Z18" s="23" t="e">
        <f t="shared" si="9"/>
        <v>#REF!</v>
      </c>
      <c r="AA18" s="28" t="e">
        <f t="shared" si="1"/>
        <v>#REF!</v>
      </c>
      <c r="AB18" s="29" t="e">
        <f t="shared" si="2"/>
        <v>#REF!</v>
      </c>
      <c r="AC18" s="28" t="e">
        <f t="shared" si="10"/>
        <v>#REF!</v>
      </c>
      <c r="AD18" s="23" t="e">
        <f t="shared" si="11"/>
        <v>#REF!</v>
      </c>
      <c r="AE18" s="53">
        <f t="shared" si="12"/>
        <v>0</v>
      </c>
      <c r="AF18" s="53">
        <f t="shared" si="13"/>
        <v>0</v>
      </c>
      <c r="AG18" s="53">
        <f t="shared" si="14"/>
        <v>0</v>
      </c>
      <c r="AH18" s="36" t="e">
        <f t="shared" si="15"/>
        <v>#REF!</v>
      </c>
      <c r="AM18" s="23">
        <f t="shared" si="16"/>
        <v>0</v>
      </c>
      <c r="BK18" s="23">
        <v>15</v>
      </c>
      <c r="BL18" s="28" t="e">
        <f>#REF!*#REF!</f>
        <v>#REF!</v>
      </c>
      <c r="BM18" s="23" t="e">
        <f>#REF!*#REF!</f>
        <v>#REF!</v>
      </c>
      <c r="BN18" s="23" t="e">
        <f t="shared" si="17"/>
        <v>#REF!</v>
      </c>
    </row>
    <row r="19" spans="1:95" x14ac:dyDescent="0.2">
      <c r="A19" s="23">
        <v>16</v>
      </c>
      <c r="B19" s="23" t="str">
        <f>VLOOKUP($A19,'[1]פרופיל מציע  + מסמכים שיש להגיש'!$C$6:$H$16555,2)</f>
        <v>מרכז שירות איציק ודיצר בע"מ</v>
      </c>
      <c r="C19" s="23" t="str">
        <f t="shared" si="3"/>
        <v>0</v>
      </c>
      <c r="D19" s="41"/>
      <c r="E19" s="43"/>
      <c r="F19" s="43"/>
      <c r="G19" s="42"/>
      <c r="H19" s="43"/>
      <c r="I19" s="43"/>
      <c r="J19" s="42"/>
      <c r="K19" s="42"/>
      <c r="L19" s="42"/>
      <c r="M19" s="57" t="str">
        <f t="shared" si="0"/>
        <v/>
      </c>
      <c r="N19" s="27" t="str">
        <f>IF(M19="","",VLOOKUP($A19,'[1]פרופיל מציע  + מסמכים שיש להגיש'!$C$6:$H$16555,4))</f>
        <v/>
      </c>
      <c r="O19" s="46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6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23" t="str">
        <f t="shared" si="4"/>
        <v>not submittied</v>
      </c>
      <c r="R19" s="65" t="e">
        <f t="shared" si="5"/>
        <v>#NUM!</v>
      </c>
      <c r="W19" s="67">
        <f t="shared" si="6"/>
        <v>0</v>
      </c>
      <c r="X19" s="23">
        <f t="shared" si="7"/>
        <v>7629</v>
      </c>
      <c r="Y19" s="50" t="e">
        <f t="shared" si="8"/>
        <v>#REF!</v>
      </c>
      <c r="Z19" s="23" t="e">
        <f t="shared" si="9"/>
        <v>#REF!</v>
      </c>
      <c r="AA19" s="28" t="e">
        <f t="shared" si="1"/>
        <v>#REF!</v>
      </c>
      <c r="AB19" s="29" t="e">
        <f t="shared" si="2"/>
        <v>#REF!</v>
      </c>
      <c r="AC19" s="28" t="e">
        <f t="shared" si="10"/>
        <v>#REF!</v>
      </c>
      <c r="AD19" s="23" t="e">
        <f t="shared" si="11"/>
        <v>#REF!</v>
      </c>
      <c r="AE19" s="53">
        <f t="shared" si="12"/>
        <v>0</v>
      </c>
      <c r="AF19" s="53">
        <f t="shared" si="13"/>
        <v>0</v>
      </c>
      <c r="AG19" s="53">
        <f t="shared" si="14"/>
        <v>0</v>
      </c>
      <c r="AH19" s="36" t="e">
        <f t="shared" si="15"/>
        <v>#REF!</v>
      </c>
      <c r="AM19" s="23">
        <f t="shared" si="16"/>
        <v>0</v>
      </c>
      <c r="BK19" s="23">
        <v>16</v>
      </c>
      <c r="BL19" s="28" t="e">
        <f>#REF!*#REF!</f>
        <v>#REF!</v>
      </c>
      <c r="BM19" s="23" t="e">
        <f>#REF!*#REF!</f>
        <v>#REF!</v>
      </c>
      <c r="BN19" s="23" t="e">
        <f t="shared" si="17"/>
        <v>#REF!</v>
      </c>
    </row>
    <row r="20" spans="1:95" x14ac:dyDescent="0.2">
      <c r="A20" s="23">
        <v>17</v>
      </c>
      <c r="B20" s="23" t="str">
        <f>VLOOKUP($A20,'[1]פרופיל מציע  + מסמכים שיש להגיש'!$C$6:$H$16555,2)</f>
        <v>קיה צפון - אילן נחימוב בע"מ</v>
      </c>
      <c r="C20" s="23" t="str">
        <f t="shared" si="3"/>
        <v>0</v>
      </c>
      <c r="D20" s="41"/>
      <c r="E20" s="43"/>
      <c r="F20" s="43"/>
      <c r="G20" s="42"/>
      <c r="H20" s="43"/>
      <c r="I20" s="43"/>
      <c r="J20" s="42"/>
      <c r="K20" s="42"/>
      <c r="L20" s="42"/>
      <c r="M20" s="57" t="str">
        <f t="shared" si="0"/>
        <v/>
      </c>
      <c r="N20" s="27" t="str">
        <f>IF(M20="","",VLOOKUP($A20,'[1]פרופיל מציע  + מסמכים שיש להגיש'!$C$6:$H$16555,4))</f>
        <v/>
      </c>
      <c r="O20" s="46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6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23" t="str">
        <f t="shared" si="4"/>
        <v>not submittied</v>
      </c>
      <c r="R20" s="65" t="e">
        <f t="shared" si="5"/>
        <v>#NUM!</v>
      </c>
      <c r="W20" s="67">
        <f t="shared" si="6"/>
        <v>0</v>
      </c>
      <c r="X20" s="23">
        <f t="shared" si="7"/>
        <v>7629</v>
      </c>
      <c r="Y20" s="50" t="e">
        <f t="shared" si="8"/>
        <v>#REF!</v>
      </c>
      <c r="Z20" s="23" t="e">
        <f t="shared" si="9"/>
        <v>#REF!</v>
      </c>
      <c r="AA20" s="28" t="e">
        <f t="shared" si="1"/>
        <v>#REF!</v>
      </c>
      <c r="AB20" s="29" t="e">
        <f t="shared" si="2"/>
        <v>#REF!</v>
      </c>
      <c r="AC20" s="28" t="e">
        <f t="shared" si="10"/>
        <v>#REF!</v>
      </c>
      <c r="AD20" s="23" t="e">
        <f t="shared" si="11"/>
        <v>#REF!</v>
      </c>
      <c r="AE20" s="53">
        <f t="shared" si="12"/>
        <v>0</v>
      </c>
      <c r="AF20" s="53">
        <f t="shared" si="13"/>
        <v>0</v>
      </c>
      <c r="AG20" s="53">
        <f t="shared" si="14"/>
        <v>0</v>
      </c>
      <c r="AH20" s="36" t="e">
        <f t="shared" si="15"/>
        <v>#REF!</v>
      </c>
      <c r="AM20" s="23">
        <f t="shared" si="16"/>
        <v>0</v>
      </c>
      <c r="BK20" s="23">
        <v>17</v>
      </c>
      <c r="BL20" s="28" t="e">
        <f>#REF!*#REF!</f>
        <v>#REF!</v>
      </c>
      <c r="BM20" s="23" t="e">
        <f>#REF!*#REF!</f>
        <v>#REF!</v>
      </c>
      <c r="BN20" s="23" t="e">
        <f t="shared" si="17"/>
        <v>#REF!</v>
      </c>
    </row>
    <row r="21" spans="1:95" x14ac:dyDescent="0.2">
      <c r="A21" s="23">
        <v>18</v>
      </c>
      <c r="B21" s="23" t="str">
        <f>VLOOKUP($A21,'[1]פרופיל מציע  + מסמכים שיש להגיש'!$C$6:$H$16555,2)</f>
        <v>מרכז שירות קיה יפו רכטמן בע"מ</v>
      </c>
      <c r="C21" s="23" t="str">
        <f t="shared" si="3"/>
        <v>0</v>
      </c>
      <c r="D21" s="41"/>
      <c r="E21" s="43"/>
      <c r="F21" s="43"/>
      <c r="G21" s="42"/>
      <c r="H21" s="43"/>
      <c r="I21" s="43"/>
      <c r="J21" s="42"/>
      <c r="K21" s="42"/>
      <c r="L21" s="42"/>
      <c r="M21" s="57" t="str">
        <f t="shared" si="0"/>
        <v/>
      </c>
      <c r="N21" s="27" t="str">
        <f>IF(M21="","",VLOOKUP($A21,'[1]פרופיל מציע  + מסמכים שיש להגיש'!$C$6:$H$16555,4))</f>
        <v/>
      </c>
      <c r="O21" s="46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6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23" t="str">
        <f t="shared" si="4"/>
        <v>not submittied</v>
      </c>
      <c r="R21" s="65" t="e">
        <f t="shared" si="5"/>
        <v>#NUM!</v>
      </c>
      <c r="W21" s="67">
        <f t="shared" si="6"/>
        <v>0</v>
      </c>
      <c r="X21" s="23">
        <f t="shared" si="7"/>
        <v>7629</v>
      </c>
      <c r="Y21" s="50" t="e">
        <f t="shared" si="8"/>
        <v>#REF!</v>
      </c>
      <c r="Z21" s="23" t="e">
        <f t="shared" si="9"/>
        <v>#REF!</v>
      </c>
      <c r="AA21" s="28" t="e">
        <f t="shared" si="1"/>
        <v>#REF!</v>
      </c>
      <c r="AB21" s="29" t="e">
        <f t="shared" si="2"/>
        <v>#REF!</v>
      </c>
      <c r="AC21" s="28" t="e">
        <f t="shared" si="10"/>
        <v>#REF!</v>
      </c>
      <c r="AD21" s="23" t="e">
        <f t="shared" si="11"/>
        <v>#REF!</v>
      </c>
      <c r="AE21" s="53">
        <f t="shared" si="12"/>
        <v>0</v>
      </c>
      <c r="AF21" s="53">
        <f t="shared" si="13"/>
        <v>0</v>
      </c>
      <c r="AG21" s="53">
        <f t="shared" si="14"/>
        <v>0</v>
      </c>
      <c r="AH21" s="36" t="e">
        <f t="shared" si="15"/>
        <v>#REF!</v>
      </c>
      <c r="AM21" s="23">
        <f t="shared" si="16"/>
        <v>0</v>
      </c>
      <c r="BK21" s="23">
        <v>18</v>
      </c>
      <c r="BL21" s="28" t="e">
        <f>#REF!*#REF!</f>
        <v>#REF!</v>
      </c>
      <c r="BM21" s="23" t="e">
        <f>#REF!*#REF!</f>
        <v>#REF!</v>
      </c>
      <c r="BN21" s="23" t="e">
        <f t="shared" si="17"/>
        <v>#REF!</v>
      </c>
    </row>
    <row r="22" spans="1:95" x14ac:dyDescent="0.2">
      <c r="A22" s="23">
        <v>19</v>
      </c>
      <c r="B22" s="23" t="str">
        <f>VLOOKUP($A22,'[1]פרופיל מציע  + מסמכים שיש להגיש'!$C$6:$H$16555,2)</f>
        <v>ירוחם עזרא ש. רכב בע"מ</v>
      </c>
      <c r="C22" s="23" t="str">
        <f t="shared" si="3"/>
        <v>0</v>
      </c>
      <c r="D22" s="41"/>
      <c r="E22" s="43"/>
      <c r="F22" s="43"/>
      <c r="G22" s="42"/>
      <c r="H22" s="43"/>
      <c r="I22" s="43"/>
      <c r="J22" s="42"/>
      <c r="K22" s="42"/>
      <c r="L22" s="42"/>
      <c r="M22" s="57" t="str">
        <f t="shared" si="0"/>
        <v/>
      </c>
      <c r="N22" s="27" t="str">
        <f>IF(M22="","",VLOOKUP($A22,'[1]פרופיל מציע  + מסמכים שיש להגיש'!$C$6:$H$16555,4))</f>
        <v/>
      </c>
      <c r="O22" s="46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6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23" t="str">
        <f t="shared" si="4"/>
        <v>not submittied</v>
      </c>
      <c r="R22" s="65" t="e">
        <f t="shared" si="5"/>
        <v>#NUM!</v>
      </c>
      <c r="W22" s="67">
        <f t="shared" si="6"/>
        <v>0</v>
      </c>
      <c r="X22" s="23">
        <f t="shared" si="7"/>
        <v>7629</v>
      </c>
      <c r="Y22" s="50" t="e">
        <f t="shared" si="8"/>
        <v>#REF!</v>
      </c>
      <c r="Z22" s="23" t="e">
        <f t="shared" si="9"/>
        <v>#REF!</v>
      </c>
      <c r="AA22" s="28" t="e">
        <f t="shared" si="1"/>
        <v>#REF!</v>
      </c>
      <c r="AB22" s="29" t="e">
        <f t="shared" si="2"/>
        <v>#REF!</v>
      </c>
      <c r="AC22" s="28" t="e">
        <f t="shared" si="10"/>
        <v>#REF!</v>
      </c>
      <c r="AD22" s="23" t="e">
        <f t="shared" si="11"/>
        <v>#REF!</v>
      </c>
      <c r="AE22" s="53">
        <f t="shared" si="12"/>
        <v>0</v>
      </c>
      <c r="AF22" s="53">
        <f t="shared" si="13"/>
        <v>0</v>
      </c>
      <c r="AG22" s="53">
        <f t="shared" si="14"/>
        <v>0</v>
      </c>
      <c r="AH22" s="36" t="e">
        <f t="shared" si="15"/>
        <v>#REF!</v>
      </c>
      <c r="AM22" s="23">
        <f t="shared" si="16"/>
        <v>0</v>
      </c>
      <c r="BK22" s="23">
        <v>19</v>
      </c>
      <c r="BL22" s="28" t="e">
        <f>#REF!*#REF!</f>
        <v>#REF!</v>
      </c>
      <c r="BM22" s="23" t="e">
        <f>#REF!*#REF!</f>
        <v>#REF!</v>
      </c>
      <c r="BN22" s="23" t="e">
        <f t="shared" si="17"/>
        <v>#REF!</v>
      </c>
    </row>
    <row r="23" spans="1:95" x14ac:dyDescent="0.2">
      <c r="A23" s="23">
        <v>20</v>
      </c>
      <c r="B23" s="23" t="str">
        <f>VLOOKUP($A23,'[1]פרופיל מציע  + מסמכים שיש להגיש'!$C$6:$H$16555,2)</f>
        <v>מרכז שירות דני אמויאל</v>
      </c>
      <c r="C23" s="23" t="str">
        <f t="shared" si="3"/>
        <v>0</v>
      </c>
      <c r="D23" s="41"/>
      <c r="E23" s="43"/>
      <c r="F23" s="43"/>
      <c r="G23" s="42"/>
      <c r="H23" s="43"/>
      <c r="I23" s="43"/>
      <c r="J23" s="42"/>
      <c r="K23" s="42"/>
      <c r="L23" s="42"/>
      <c r="M23" s="57" t="str">
        <f t="shared" si="0"/>
        <v/>
      </c>
      <c r="N23" s="27" t="str">
        <f>IF(M23="","",VLOOKUP($A23,'[1]פרופיל מציע  + מסמכים שיש להגיש'!$C$6:$H$16555,4))</f>
        <v/>
      </c>
      <c r="O23" s="46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6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23" t="str">
        <f t="shared" si="4"/>
        <v>not submittied</v>
      </c>
      <c r="R23" s="65" t="e">
        <f t="shared" si="5"/>
        <v>#NUM!</v>
      </c>
      <c r="W23" s="67">
        <f t="shared" si="6"/>
        <v>0</v>
      </c>
      <c r="X23" s="23">
        <f t="shared" si="7"/>
        <v>7629</v>
      </c>
      <c r="Y23" s="50" t="e">
        <f t="shared" si="8"/>
        <v>#REF!</v>
      </c>
      <c r="Z23" s="23" t="e">
        <f t="shared" si="9"/>
        <v>#REF!</v>
      </c>
      <c r="AA23" s="28" t="e">
        <f t="shared" si="1"/>
        <v>#REF!</v>
      </c>
      <c r="AB23" s="29" t="e">
        <f t="shared" si="2"/>
        <v>#REF!</v>
      </c>
      <c r="AC23" s="28" t="e">
        <f t="shared" si="10"/>
        <v>#REF!</v>
      </c>
      <c r="AD23" s="23" t="e">
        <f t="shared" si="11"/>
        <v>#REF!</v>
      </c>
      <c r="AE23" s="53">
        <f t="shared" si="12"/>
        <v>0</v>
      </c>
      <c r="AF23" s="53">
        <f t="shared" si="13"/>
        <v>0</v>
      </c>
      <c r="AG23" s="53">
        <f t="shared" si="14"/>
        <v>0</v>
      </c>
      <c r="AH23" s="36" t="e">
        <f t="shared" si="15"/>
        <v>#REF!</v>
      </c>
      <c r="AM23" s="23">
        <f t="shared" si="16"/>
        <v>0</v>
      </c>
      <c r="BK23" s="23">
        <v>20</v>
      </c>
      <c r="BL23" s="28" t="e">
        <f>#REF!*#REF!</f>
        <v>#REF!</v>
      </c>
      <c r="BM23" s="23" t="e">
        <f>#REF!*#REF!</f>
        <v>#REF!</v>
      </c>
      <c r="BN23" s="23" t="e">
        <f t="shared" si="17"/>
        <v>#REF!</v>
      </c>
    </row>
    <row r="24" spans="1:95" x14ac:dyDescent="0.2">
      <c r="A24" s="23">
        <v>21</v>
      </c>
      <c r="B24" s="49" t="str">
        <f>VLOOKUP($A24,'[1]פרופיל מציע  + מסמכים שיש להגיש'!$C$6:$H$16555,2)</f>
        <v>S.O.S שרותי רכב בע"מ</v>
      </c>
      <c r="C24" s="23" t="str">
        <f t="shared" si="3"/>
        <v>0</v>
      </c>
      <c r="D24" s="41"/>
      <c r="E24" s="43"/>
      <c r="F24" s="43"/>
      <c r="G24" s="42"/>
      <c r="H24" s="43"/>
      <c r="I24" s="43"/>
      <c r="J24" s="42"/>
      <c r="K24" s="42"/>
      <c r="L24" s="42"/>
      <c r="M24" s="57" t="str">
        <f t="shared" si="0"/>
        <v/>
      </c>
      <c r="N24" s="27" t="str">
        <f>IF(M24="","",VLOOKUP($A24,'[1]פרופיל מציע  + מסמכים שיש להגיש'!$C$6:$H$16555,4))</f>
        <v/>
      </c>
      <c r="O24" s="46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6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23" t="str">
        <f t="shared" si="4"/>
        <v>not submittied</v>
      </c>
      <c r="R24" s="65" t="e">
        <f t="shared" si="5"/>
        <v>#NUM!</v>
      </c>
      <c r="W24" s="67">
        <f t="shared" si="6"/>
        <v>0</v>
      </c>
      <c r="X24" s="23">
        <f t="shared" si="7"/>
        <v>7629</v>
      </c>
      <c r="Y24" s="50" t="e">
        <f t="shared" si="8"/>
        <v>#REF!</v>
      </c>
      <c r="Z24" s="23" t="e">
        <f t="shared" si="9"/>
        <v>#REF!</v>
      </c>
      <c r="AA24" s="28" t="e">
        <f t="shared" si="1"/>
        <v>#REF!</v>
      </c>
      <c r="AB24" s="29" t="e">
        <f t="shared" si="2"/>
        <v>#REF!</v>
      </c>
      <c r="AC24" s="28" t="e">
        <f t="shared" si="10"/>
        <v>#REF!</v>
      </c>
      <c r="AD24" s="23" t="e">
        <f t="shared" si="11"/>
        <v>#REF!</v>
      </c>
      <c r="AE24" s="53">
        <f t="shared" si="12"/>
        <v>0</v>
      </c>
      <c r="AF24" s="53">
        <f t="shared" si="13"/>
        <v>0</v>
      </c>
      <c r="AG24" s="53">
        <f t="shared" si="14"/>
        <v>0</v>
      </c>
      <c r="AH24" s="36" t="e">
        <f t="shared" si="15"/>
        <v>#REF!</v>
      </c>
      <c r="AM24" s="23">
        <f t="shared" si="16"/>
        <v>0</v>
      </c>
      <c r="BK24" s="23">
        <v>21</v>
      </c>
      <c r="BL24" s="28" t="e">
        <f>#REF!*#REF!</f>
        <v>#REF!</v>
      </c>
      <c r="BM24" s="23" t="e">
        <f>#REF!*#REF!</f>
        <v>#REF!</v>
      </c>
      <c r="BN24" s="23" t="e">
        <f t="shared" si="17"/>
        <v>#REF!</v>
      </c>
    </row>
    <row r="25" spans="1:95" x14ac:dyDescent="0.2">
      <c r="A25" s="23">
        <v>22</v>
      </c>
      <c r="B25" s="23" t="str">
        <f>VLOOKUP($A25,'[1]פרופיל מציע  + מסמכים שיש להגיש'!$C$6:$H$16555,2)</f>
        <v>מרכז שירות כפיר (כ.פ - א.ב בע"מ)</v>
      </c>
      <c r="C25" s="23" t="str">
        <f t="shared" si="3"/>
        <v>0</v>
      </c>
      <c r="D25" s="41"/>
      <c r="E25" s="43"/>
      <c r="F25" s="43"/>
      <c r="G25" s="42"/>
      <c r="H25" s="43"/>
      <c r="I25" s="43"/>
      <c r="J25" s="42"/>
      <c r="K25" s="42"/>
      <c r="L25" s="42"/>
      <c r="M25" s="57" t="str">
        <f t="shared" si="0"/>
        <v/>
      </c>
      <c r="N25" s="27" t="str">
        <f>IF(M25="","",VLOOKUP($A25,'[1]פרופיל מציע  + מסמכים שיש להגיש'!$C$6:$H$16555,4))</f>
        <v/>
      </c>
      <c r="O25" s="46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6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23" t="str">
        <f t="shared" si="4"/>
        <v>not submittied</v>
      </c>
      <c r="R25" s="65" t="e">
        <f t="shared" si="5"/>
        <v>#NUM!</v>
      </c>
      <c r="W25" s="67">
        <f t="shared" si="6"/>
        <v>0</v>
      </c>
      <c r="X25" s="23">
        <f t="shared" si="7"/>
        <v>7629</v>
      </c>
      <c r="Y25" s="50" t="e">
        <f t="shared" si="8"/>
        <v>#REF!</v>
      </c>
      <c r="Z25" s="23" t="e">
        <f t="shared" si="9"/>
        <v>#REF!</v>
      </c>
      <c r="AA25" s="28" t="e">
        <f t="shared" si="1"/>
        <v>#REF!</v>
      </c>
      <c r="AB25" s="29" t="e">
        <f t="shared" si="2"/>
        <v>#REF!</v>
      </c>
      <c r="AC25" s="28" t="e">
        <f t="shared" si="10"/>
        <v>#REF!</v>
      </c>
      <c r="AD25" s="23" t="e">
        <f t="shared" si="11"/>
        <v>#REF!</v>
      </c>
      <c r="AE25" s="53">
        <f t="shared" si="12"/>
        <v>0</v>
      </c>
      <c r="AF25" s="53">
        <f t="shared" si="13"/>
        <v>0</v>
      </c>
      <c r="AG25" s="53">
        <f t="shared" si="14"/>
        <v>0</v>
      </c>
      <c r="AH25" s="36" t="e">
        <f t="shared" si="15"/>
        <v>#REF!</v>
      </c>
      <c r="AM25" s="23">
        <f t="shared" si="16"/>
        <v>0</v>
      </c>
      <c r="BK25" s="23">
        <v>22</v>
      </c>
      <c r="BL25" s="28" t="e">
        <f>#REF!*#REF!</f>
        <v>#REF!</v>
      </c>
      <c r="BM25" s="23" t="e">
        <f>#REF!*#REF!</f>
        <v>#REF!</v>
      </c>
      <c r="BN25" s="23" t="e">
        <f t="shared" ref="BN25:BN32" si="18">BM25*0.75</f>
        <v>#REF!</v>
      </c>
    </row>
    <row r="26" spans="1:95" ht="16.5" customHeight="1" x14ac:dyDescent="0.2">
      <c r="A26" s="23">
        <v>23</v>
      </c>
      <c r="B26" s="23" t="str">
        <f>VLOOKUP($A26,'[1]פרופיל מציע  + מסמכים שיש להגיש'!$C$6:$H$16555,2)</f>
        <v>גשר כרמיאל בע"מ</v>
      </c>
      <c r="C26" s="23" t="str">
        <f t="shared" si="3"/>
        <v>0</v>
      </c>
      <c r="D26" s="41"/>
      <c r="E26" s="43"/>
      <c r="F26" s="43"/>
      <c r="G26" s="42"/>
      <c r="H26" s="43"/>
      <c r="I26" s="43"/>
      <c r="J26" s="42"/>
      <c r="K26" s="42"/>
      <c r="L26" s="42"/>
      <c r="M26" s="57" t="str">
        <f t="shared" si="0"/>
        <v/>
      </c>
      <c r="N26" s="27" t="str">
        <f>IF(M26="","",VLOOKUP($A26,'[1]פרופיל מציע  + מסמכים שיש להגיש'!$C$6:$H$16555,4))</f>
        <v/>
      </c>
      <c r="O26" s="46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6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23" t="str">
        <f t="shared" si="4"/>
        <v>not submittied</v>
      </c>
      <c r="R26" s="65" t="e">
        <f t="shared" si="5"/>
        <v>#NUM!</v>
      </c>
      <c r="W26" s="67">
        <f t="shared" si="6"/>
        <v>0</v>
      </c>
      <c r="X26" s="23">
        <f t="shared" si="7"/>
        <v>7629</v>
      </c>
      <c r="Y26" s="50" t="e">
        <f t="shared" si="8"/>
        <v>#REF!</v>
      </c>
      <c r="Z26" s="23" t="e">
        <f t="shared" si="9"/>
        <v>#REF!</v>
      </c>
      <c r="AA26" s="28" t="e">
        <f t="shared" si="1"/>
        <v>#REF!</v>
      </c>
      <c r="AB26" s="29" t="e">
        <f t="shared" si="2"/>
        <v>#REF!</v>
      </c>
      <c r="AC26" s="28" t="e">
        <f t="shared" si="10"/>
        <v>#REF!</v>
      </c>
      <c r="AD26" s="23" t="e">
        <f t="shared" si="11"/>
        <v>#REF!</v>
      </c>
      <c r="AE26" s="53">
        <f t="shared" si="12"/>
        <v>0</v>
      </c>
      <c r="AF26" s="53">
        <f t="shared" si="13"/>
        <v>0</v>
      </c>
      <c r="AG26" s="53">
        <f t="shared" si="14"/>
        <v>0</v>
      </c>
      <c r="AH26" s="36" t="e">
        <f t="shared" si="15"/>
        <v>#REF!</v>
      </c>
      <c r="AM26" s="23">
        <f t="shared" si="16"/>
        <v>0</v>
      </c>
      <c r="BK26" s="23">
        <v>23</v>
      </c>
      <c r="BL26" s="28" t="e">
        <f>#REF!*#REF!</f>
        <v>#REF!</v>
      </c>
      <c r="BM26" s="23" t="e">
        <f>#REF!*#REF!</f>
        <v>#REF!</v>
      </c>
      <c r="BN26" s="23" t="e">
        <f t="shared" si="18"/>
        <v>#REF!</v>
      </c>
    </row>
    <row r="27" spans="1:95" x14ac:dyDescent="0.2">
      <c r="A27" s="23">
        <v>24</v>
      </c>
      <c r="B27" s="23" t="str">
        <f>VLOOKUP($A27,'[1]פרופיל מציע  + מסמכים שיש להגיש'!$C$6:$H$16555,2)</f>
        <v>מעוז שרותי רכב ת"א בע"מ</v>
      </c>
      <c r="C27" s="23" t="str">
        <f t="shared" si="3"/>
        <v>0</v>
      </c>
      <c r="D27" s="41"/>
      <c r="E27" s="43"/>
      <c r="F27" s="43"/>
      <c r="G27" s="42"/>
      <c r="H27" s="43"/>
      <c r="I27" s="43"/>
      <c r="J27" s="42"/>
      <c r="K27" s="42"/>
      <c r="L27" s="42"/>
      <c r="M27" s="57" t="str">
        <f t="shared" si="0"/>
        <v/>
      </c>
      <c r="N27" s="27" t="str">
        <f>IF(M27="","",VLOOKUP($A27,'[1]פרופיל מציע  + מסמכים שיש להגיש'!$C$6:$H$16555,4))</f>
        <v/>
      </c>
      <c r="O27" s="46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6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23" t="str">
        <f t="shared" si="4"/>
        <v>not submittied</v>
      </c>
      <c r="R27" s="65" t="e">
        <f t="shared" si="5"/>
        <v>#NUM!</v>
      </c>
      <c r="W27" s="67">
        <f t="shared" si="6"/>
        <v>0</v>
      </c>
      <c r="X27" s="23">
        <f t="shared" si="7"/>
        <v>7629</v>
      </c>
      <c r="Y27" s="50" t="e">
        <f t="shared" si="8"/>
        <v>#REF!</v>
      </c>
      <c r="Z27" s="23" t="e">
        <f t="shared" si="9"/>
        <v>#REF!</v>
      </c>
      <c r="AA27" s="28" t="e">
        <f t="shared" si="1"/>
        <v>#REF!</v>
      </c>
      <c r="AB27" s="29" t="e">
        <f t="shared" si="2"/>
        <v>#REF!</v>
      </c>
      <c r="AC27" s="28" t="e">
        <f t="shared" si="10"/>
        <v>#REF!</v>
      </c>
      <c r="AD27" s="23" t="e">
        <f t="shared" si="11"/>
        <v>#REF!</v>
      </c>
      <c r="AE27" s="53">
        <f t="shared" si="12"/>
        <v>0</v>
      </c>
      <c r="AF27" s="53">
        <f t="shared" si="13"/>
        <v>0</v>
      </c>
      <c r="AG27" s="53">
        <f t="shared" si="14"/>
        <v>0</v>
      </c>
      <c r="AH27" s="36" t="e">
        <f t="shared" si="15"/>
        <v>#REF!</v>
      </c>
      <c r="AM27" s="23">
        <f t="shared" si="16"/>
        <v>0</v>
      </c>
      <c r="BK27" s="23">
        <v>24</v>
      </c>
      <c r="BL27" s="28" t="e">
        <f>#REF!*#REF!</f>
        <v>#REF!</v>
      </c>
      <c r="BM27" s="23" t="e">
        <f>#REF!*#REF!</f>
        <v>#REF!</v>
      </c>
      <c r="BN27" s="23" t="e">
        <f t="shared" si="18"/>
        <v>#REF!</v>
      </c>
    </row>
    <row r="28" spans="1:95" x14ac:dyDescent="0.2">
      <c r="A28" s="23">
        <v>25</v>
      </c>
      <c r="B28" s="23" t="str">
        <f>VLOOKUP($A28,'[1]פרופיל מציע  + מסמכים שיש להגיש'!$C$6:$H$16555,2)</f>
        <v>מוסך מרכזי</v>
      </c>
      <c r="C28" s="23" t="str">
        <f t="shared" si="3"/>
        <v>0</v>
      </c>
      <c r="D28" s="41"/>
      <c r="E28" s="43"/>
      <c r="F28" s="43"/>
      <c r="G28" s="42"/>
      <c r="H28" s="43"/>
      <c r="I28" s="43"/>
      <c r="J28" s="42"/>
      <c r="K28" s="42"/>
      <c r="L28" s="42"/>
      <c r="M28" s="57" t="str">
        <f t="shared" si="0"/>
        <v/>
      </c>
      <c r="N28" s="27" t="str">
        <f>IF(M28="","",VLOOKUP($A28,'[1]פרופיל מציע  + מסמכים שיש להגיש'!$C$6:$H$16555,4))</f>
        <v/>
      </c>
      <c r="O28" s="46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6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23" t="str">
        <f t="shared" si="4"/>
        <v>not submittied</v>
      </c>
      <c r="R28" s="65" t="e">
        <f t="shared" si="5"/>
        <v>#NUM!</v>
      </c>
      <c r="W28" s="67">
        <f t="shared" si="6"/>
        <v>0</v>
      </c>
      <c r="X28" s="23">
        <f t="shared" si="7"/>
        <v>7629</v>
      </c>
      <c r="Y28" s="50" t="e">
        <f t="shared" si="8"/>
        <v>#REF!</v>
      </c>
      <c r="Z28" s="23" t="e">
        <f t="shared" si="9"/>
        <v>#REF!</v>
      </c>
      <c r="AA28" s="28" t="e">
        <f t="shared" si="1"/>
        <v>#REF!</v>
      </c>
      <c r="AB28" s="29" t="e">
        <f t="shared" si="2"/>
        <v>#REF!</v>
      </c>
      <c r="AC28" s="28" t="e">
        <f t="shared" si="10"/>
        <v>#REF!</v>
      </c>
      <c r="AD28" s="23" t="e">
        <f t="shared" si="11"/>
        <v>#REF!</v>
      </c>
      <c r="AE28" s="53">
        <f t="shared" si="12"/>
        <v>0</v>
      </c>
      <c r="AF28" s="53">
        <f t="shared" si="13"/>
        <v>0</v>
      </c>
      <c r="AG28" s="53">
        <f t="shared" si="14"/>
        <v>0</v>
      </c>
      <c r="AH28" s="36" t="e">
        <f t="shared" si="15"/>
        <v>#REF!</v>
      </c>
      <c r="AM28" s="23">
        <f t="shared" si="16"/>
        <v>0</v>
      </c>
      <c r="BK28" s="23">
        <v>25</v>
      </c>
      <c r="BL28" s="28" t="e">
        <f>#REF!*#REF!</f>
        <v>#REF!</v>
      </c>
      <c r="BM28" s="23" t="e">
        <f>#REF!*#REF!</f>
        <v>#REF!</v>
      </c>
      <c r="BN28" s="23" t="e">
        <f t="shared" si="18"/>
        <v>#REF!</v>
      </c>
    </row>
    <row r="29" spans="1:95" x14ac:dyDescent="0.2">
      <c r="A29" s="23">
        <v>26</v>
      </c>
      <c r="B29" s="23" t="str">
        <f>VLOOKUP($A29,'[1]פרופיל מציע  + מסמכים שיש להגיש'!$C$6:$H$16555,2)</f>
        <v>דיין בן נבט מוסך נע אור בע"מ</v>
      </c>
      <c r="C29" s="23" t="str">
        <f t="shared" si="3"/>
        <v>0</v>
      </c>
      <c r="D29" s="41"/>
      <c r="E29" s="43"/>
      <c r="F29" s="43"/>
      <c r="G29" s="42"/>
      <c r="H29" s="43"/>
      <c r="I29" s="43"/>
      <c r="J29" s="42"/>
      <c r="K29" s="42"/>
      <c r="L29" s="42"/>
      <c r="M29" s="57" t="str">
        <f t="shared" si="0"/>
        <v/>
      </c>
      <c r="N29" s="27" t="str">
        <f>IF(M29="","",VLOOKUP($A29,'[1]פרופיל מציע  + מסמכים שיש להגיש'!$C$6:$H$16555,4))</f>
        <v/>
      </c>
      <c r="O29" s="46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6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23" t="str">
        <f t="shared" si="4"/>
        <v>not submittied</v>
      </c>
      <c r="R29" s="65" t="e">
        <f t="shared" si="5"/>
        <v>#NUM!</v>
      </c>
      <c r="W29" s="67">
        <f t="shared" si="6"/>
        <v>0</v>
      </c>
      <c r="X29" s="23">
        <f t="shared" si="7"/>
        <v>7629</v>
      </c>
      <c r="Y29" s="50" t="e">
        <f t="shared" si="8"/>
        <v>#REF!</v>
      </c>
      <c r="Z29" s="23" t="e">
        <f t="shared" si="9"/>
        <v>#REF!</v>
      </c>
      <c r="AA29" s="28" t="e">
        <f t="shared" si="1"/>
        <v>#REF!</v>
      </c>
      <c r="AB29" s="29" t="e">
        <f t="shared" si="2"/>
        <v>#REF!</v>
      </c>
      <c r="AC29" s="28" t="e">
        <f t="shared" si="10"/>
        <v>#REF!</v>
      </c>
      <c r="AD29" s="23" t="e">
        <f t="shared" si="11"/>
        <v>#REF!</v>
      </c>
      <c r="AE29" s="53">
        <f t="shared" si="12"/>
        <v>0</v>
      </c>
      <c r="AF29" s="53">
        <f t="shared" si="13"/>
        <v>0</v>
      </c>
      <c r="AG29" s="53">
        <f t="shared" si="14"/>
        <v>0</v>
      </c>
      <c r="AH29" s="36" t="e">
        <f t="shared" si="15"/>
        <v>#REF!</v>
      </c>
      <c r="AM29" s="23">
        <f t="shared" si="16"/>
        <v>0</v>
      </c>
      <c r="BK29" s="23">
        <v>26</v>
      </c>
      <c r="BL29" s="28" t="e">
        <f>#REF!*#REF!</f>
        <v>#REF!</v>
      </c>
      <c r="BM29" s="23" t="e">
        <f>#REF!*#REF!</f>
        <v>#REF!</v>
      </c>
      <c r="BN29" s="23" t="e">
        <f t="shared" si="18"/>
        <v>#REF!</v>
      </c>
    </row>
    <row r="30" spans="1:95" x14ac:dyDescent="0.2">
      <c r="A30" s="23">
        <v>27</v>
      </c>
      <c r="B30" s="23" t="str">
        <f>VLOOKUP($A30,'[1]פרופיל מציע  + מסמכים שיש להגיש'!$C$6:$H$16555,2)</f>
        <v>נג'אר סאמי ובניו בע"מ</v>
      </c>
      <c r="C30" s="23" t="str">
        <f t="shared" si="3"/>
        <v>0</v>
      </c>
      <c r="D30" s="41"/>
      <c r="E30" s="43"/>
      <c r="F30" s="43"/>
      <c r="G30" s="42"/>
      <c r="H30" s="43"/>
      <c r="I30" s="43"/>
      <c r="J30" s="42"/>
      <c r="K30" s="42"/>
      <c r="L30" s="42"/>
      <c r="M30" s="57" t="str">
        <f t="shared" si="0"/>
        <v/>
      </c>
      <c r="N30" s="27" t="str">
        <f>IF(M30="","",VLOOKUP($A30,'[1]פרופיל מציע  + מסמכים שיש להגיש'!$C$6:$H$16555,4))</f>
        <v/>
      </c>
      <c r="O30" s="46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6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23" t="str">
        <f t="shared" si="4"/>
        <v>not submittied</v>
      </c>
      <c r="R30" s="65" t="e">
        <f t="shared" si="5"/>
        <v>#NUM!</v>
      </c>
      <c r="W30" s="67">
        <f t="shared" si="6"/>
        <v>0</v>
      </c>
      <c r="X30" s="23">
        <f t="shared" si="7"/>
        <v>7629</v>
      </c>
      <c r="Y30" s="50" t="e">
        <f t="shared" si="8"/>
        <v>#REF!</v>
      </c>
      <c r="Z30" s="23" t="e">
        <f t="shared" si="9"/>
        <v>#REF!</v>
      </c>
      <c r="AA30" s="28" t="e">
        <f t="shared" si="1"/>
        <v>#REF!</v>
      </c>
      <c r="AB30" s="29" t="e">
        <f t="shared" si="2"/>
        <v>#REF!</v>
      </c>
      <c r="AC30" s="28" t="e">
        <f t="shared" si="10"/>
        <v>#REF!</v>
      </c>
      <c r="AD30" s="23" t="e">
        <f t="shared" si="11"/>
        <v>#REF!</v>
      </c>
      <c r="AE30" s="53">
        <f t="shared" si="12"/>
        <v>0</v>
      </c>
      <c r="AF30" s="53">
        <f t="shared" si="13"/>
        <v>0</v>
      </c>
      <c r="AG30" s="53">
        <f t="shared" si="14"/>
        <v>0</v>
      </c>
      <c r="AH30" s="36" t="e">
        <f t="shared" si="15"/>
        <v>#REF!</v>
      </c>
      <c r="AM30" s="23">
        <f t="shared" si="16"/>
        <v>0</v>
      </c>
      <c r="BK30" s="23">
        <v>27</v>
      </c>
      <c r="BL30" s="28" t="e">
        <f>#REF!*#REF!</f>
        <v>#REF!</v>
      </c>
      <c r="BM30" s="23" t="e">
        <f>#REF!*#REF!</f>
        <v>#REF!</v>
      </c>
      <c r="BN30" s="23" t="e">
        <f t="shared" si="18"/>
        <v>#REF!</v>
      </c>
    </row>
    <row r="31" spans="1:95" x14ac:dyDescent="0.2">
      <c r="A31" s="23">
        <v>28</v>
      </c>
      <c r="B31" s="23" t="str">
        <f>VLOOKUP($A31,'[1]פרופיל מציע  + מסמכים שיש להגיש'!$C$6:$H$16555,2)</f>
        <v>מרכז שירות גיל רם חמדי ובניו בע"מ</v>
      </c>
      <c r="C31" s="23" t="str">
        <f t="shared" si="3"/>
        <v>0</v>
      </c>
      <c r="D31" s="41"/>
      <c r="E31" s="43"/>
      <c r="F31" s="43"/>
      <c r="G31" s="42"/>
      <c r="H31" s="43"/>
      <c r="I31" s="43"/>
      <c r="J31" s="42"/>
      <c r="K31" s="42"/>
      <c r="L31" s="42"/>
      <c r="M31" s="57" t="str">
        <f t="shared" si="0"/>
        <v/>
      </c>
      <c r="N31" s="27" t="str">
        <f>IF(M31="","",VLOOKUP($A31,'[1]פרופיל מציע  + מסמכים שיש להגיש'!$C$6:$H$16555,4))</f>
        <v/>
      </c>
      <c r="O31" s="46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6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23" t="str">
        <f t="shared" si="4"/>
        <v>not submittied</v>
      </c>
      <c r="R31" s="65" t="e">
        <f t="shared" si="5"/>
        <v>#NUM!</v>
      </c>
      <c r="W31" s="67">
        <f t="shared" si="6"/>
        <v>0</v>
      </c>
      <c r="X31" s="23">
        <f t="shared" si="7"/>
        <v>7629</v>
      </c>
      <c r="Y31" s="50" t="e">
        <f t="shared" si="8"/>
        <v>#REF!</v>
      </c>
      <c r="Z31" s="23" t="e">
        <f t="shared" si="9"/>
        <v>#REF!</v>
      </c>
      <c r="AA31" s="28" t="e">
        <f t="shared" si="1"/>
        <v>#REF!</v>
      </c>
      <c r="AB31" s="29" t="e">
        <f t="shared" si="2"/>
        <v>#REF!</v>
      </c>
      <c r="AC31" s="28" t="e">
        <f t="shared" si="10"/>
        <v>#REF!</v>
      </c>
      <c r="AD31" s="23" t="e">
        <f t="shared" si="11"/>
        <v>#REF!</v>
      </c>
      <c r="AE31" s="53">
        <f t="shared" si="12"/>
        <v>0</v>
      </c>
      <c r="AF31" s="53">
        <f t="shared" si="13"/>
        <v>0</v>
      </c>
      <c r="AG31" s="53">
        <f t="shared" si="14"/>
        <v>0</v>
      </c>
      <c r="AH31" s="36" t="e">
        <f t="shared" si="15"/>
        <v>#REF!</v>
      </c>
      <c r="AM31" s="23">
        <f t="shared" si="16"/>
        <v>0</v>
      </c>
      <c r="BK31" s="23">
        <v>28</v>
      </c>
      <c r="BL31" s="28" t="e">
        <f>#REF!*#REF!</f>
        <v>#REF!</v>
      </c>
      <c r="BM31" s="23" t="e">
        <f>#REF!*#REF!</f>
        <v>#REF!</v>
      </c>
      <c r="BN31" s="23" t="e">
        <f t="shared" si="18"/>
        <v>#REF!</v>
      </c>
    </row>
    <row r="32" spans="1:95" x14ac:dyDescent="0.2">
      <c r="A32" s="23">
        <v>29</v>
      </c>
      <c r="B32" s="23" t="str">
        <f>VLOOKUP($A32,'[1]פרופיל מציע  + מסמכים שיש להגיש'!$C$6:$H$16555,2)</f>
        <v>ג'וסטו שירותי רכב בע"מ</v>
      </c>
      <c r="C32" s="23" t="str">
        <f t="shared" si="3"/>
        <v>0</v>
      </c>
      <c r="D32" s="41"/>
      <c r="E32" s="43"/>
      <c r="F32" s="43"/>
      <c r="G32" s="42"/>
      <c r="H32" s="43"/>
      <c r="I32" s="43"/>
      <c r="J32" s="42"/>
      <c r="K32" s="42"/>
      <c r="L32" s="42"/>
      <c r="M32" s="57" t="str">
        <f t="shared" si="0"/>
        <v/>
      </c>
      <c r="N32" s="27" t="str">
        <f>IF(M32="","",VLOOKUP($A32,'[1]פרופיל מציע  + מסמכים שיש להגיש'!$C$6:$H$16555,4))</f>
        <v/>
      </c>
      <c r="O32" s="46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6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23" t="str">
        <f t="shared" si="4"/>
        <v>not submittied</v>
      </c>
      <c r="R32" s="65" t="e">
        <f t="shared" si="5"/>
        <v>#NUM!</v>
      </c>
      <c r="W32" s="67">
        <f t="shared" si="6"/>
        <v>0</v>
      </c>
      <c r="X32" s="23">
        <f t="shared" si="7"/>
        <v>7629</v>
      </c>
      <c r="Y32" s="50" t="e">
        <f t="shared" si="8"/>
        <v>#REF!</v>
      </c>
      <c r="Z32" s="23" t="e">
        <f t="shared" si="9"/>
        <v>#REF!</v>
      </c>
      <c r="AA32" s="28" t="e">
        <f t="shared" si="1"/>
        <v>#REF!</v>
      </c>
      <c r="AB32" s="29" t="e">
        <f t="shared" si="2"/>
        <v>#REF!</v>
      </c>
      <c r="AC32" s="28" t="e">
        <f t="shared" si="10"/>
        <v>#REF!</v>
      </c>
      <c r="AD32" s="23" t="e">
        <f t="shared" si="11"/>
        <v>#REF!</v>
      </c>
      <c r="AE32" s="53">
        <f t="shared" si="12"/>
        <v>0</v>
      </c>
      <c r="AF32" s="53">
        <f t="shared" si="13"/>
        <v>0</v>
      </c>
      <c r="AG32" s="53">
        <f t="shared" si="14"/>
        <v>0</v>
      </c>
      <c r="AH32" s="36" t="e">
        <f t="shared" si="15"/>
        <v>#REF!</v>
      </c>
      <c r="AM32" s="23">
        <f t="shared" si="16"/>
        <v>0</v>
      </c>
      <c r="BK32" s="23">
        <v>29</v>
      </c>
      <c r="BL32" s="28" t="e">
        <f>#REF!*#REF!</f>
        <v>#REF!</v>
      </c>
      <c r="BM32" s="23" t="e">
        <f>#REF!*#REF!</f>
        <v>#REF!</v>
      </c>
      <c r="BN32" s="23" t="e">
        <f t="shared" si="18"/>
        <v>#REF!</v>
      </c>
    </row>
    <row r="33" spans="1:66" x14ac:dyDescent="0.2">
      <c r="A33" s="23">
        <v>30</v>
      </c>
      <c r="B33" s="23" t="str">
        <f>VLOOKUP($A33,'[1]פרופיל מציע  + מסמכים שיש להגיש'!$C$6:$H$16555,2)</f>
        <v>מוסך גזית בע"מ</v>
      </c>
      <c r="C33" s="23" t="str">
        <f t="shared" si="3"/>
        <v>0</v>
      </c>
      <c r="D33" s="41"/>
      <c r="E33" s="43"/>
      <c r="F33" s="43"/>
      <c r="G33" s="42"/>
      <c r="H33" s="43"/>
      <c r="I33" s="43"/>
      <c r="J33" s="42"/>
      <c r="K33" s="42"/>
      <c r="L33" s="42"/>
      <c r="M33" s="57" t="str">
        <f t="shared" si="0"/>
        <v/>
      </c>
      <c r="N33" s="27" t="str">
        <f>IF(M33="","",VLOOKUP($A33,'[1]פרופיל מציע  + מסמכים שיש להגיש'!$C$6:$H$16555,4))</f>
        <v/>
      </c>
      <c r="O33" s="46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6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23" t="str">
        <f t="shared" si="4"/>
        <v>not submittied</v>
      </c>
      <c r="R33" s="65" t="e">
        <f t="shared" si="5"/>
        <v>#NUM!</v>
      </c>
      <c r="W33" s="67">
        <f t="shared" si="6"/>
        <v>0</v>
      </c>
      <c r="X33" s="23">
        <f t="shared" si="7"/>
        <v>7629</v>
      </c>
      <c r="Y33" s="50" t="e">
        <f t="shared" si="8"/>
        <v>#REF!</v>
      </c>
      <c r="Z33" s="23" t="e">
        <f t="shared" si="9"/>
        <v>#REF!</v>
      </c>
      <c r="AA33" s="28" t="e">
        <f t="shared" si="1"/>
        <v>#REF!</v>
      </c>
      <c r="AB33" s="29" t="e">
        <f t="shared" si="2"/>
        <v>#REF!</v>
      </c>
      <c r="AC33" s="28" t="e">
        <f t="shared" si="10"/>
        <v>#REF!</v>
      </c>
      <c r="AD33" s="23" t="e">
        <f t="shared" si="11"/>
        <v>#REF!</v>
      </c>
      <c r="AE33" s="53">
        <f t="shared" si="12"/>
        <v>0</v>
      </c>
      <c r="AF33" s="53">
        <f t="shared" si="13"/>
        <v>0</v>
      </c>
      <c r="AG33" s="53">
        <f t="shared" si="14"/>
        <v>0</v>
      </c>
      <c r="AH33" s="36" t="e">
        <f t="shared" si="15"/>
        <v>#REF!</v>
      </c>
      <c r="AM33" s="23">
        <f t="shared" si="16"/>
        <v>0</v>
      </c>
      <c r="BK33" s="23">
        <v>30</v>
      </c>
      <c r="BL33" s="28" t="e">
        <f>#REF!*#REF!</f>
        <v>#REF!</v>
      </c>
      <c r="BM33" s="23" t="e">
        <f>#REF!*#REF!</f>
        <v>#REF!</v>
      </c>
      <c r="BN33" s="23" t="e">
        <f t="shared" ref="BN33:BN34" si="19">BM33*0.75</f>
        <v>#REF!</v>
      </c>
    </row>
    <row r="34" spans="1:66" x14ac:dyDescent="0.2">
      <c r="A34" s="23">
        <v>31</v>
      </c>
      <c r="B34" s="23" t="str">
        <f>VLOOKUP($A34,'[1]פרופיל מציע  + מסמכים שיש להגיש'!$C$6:$H$16555,2)</f>
        <v>פלגר מרכז שירות בע"מ</v>
      </c>
      <c r="C34" s="23" t="str">
        <f t="shared" si="3"/>
        <v>0</v>
      </c>
      <c r="D34" s="41"/>
      <c r="E34" s="43"/>
      <c r="F34" s="43"/>
      <c r="G34" s="42"/>
      <c r="H34" s="43"/>
      <c r="I34" s="43"/>
      <c r="J34" s="42"/>
      <c r="K34" s="42"/>
      <c r="L34" s="42"/>
      <c r="M34" s="57" t="str">
        <f t="shared" si="0"/>
        <v/>
      </c>
      <c r="N34" s="27" t="str">
        <f>IF(M34="","",VLOOKUP($A34,'[1]פרופיל מציע  + מסמכים שיש להגיש'!$C$6:$H$16555,4))</f>
        <v/>
      </c>
      <c r="O34" s="46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6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23" t="str">
        <f t="shared" si="4"/>
        <v>not submittied</v>
      </c>
      <c r="R34" s="65" t="e">
        <f t="shared" si="5"/>
        <v>#NUM!</v>
      </c>
      <c r="W34" s="67">
        <f t="shared" si="6"/>
        <v>0</v>
      </c>
      <c r="X34" s="23">
        <f t="shared" si="7"/>
        <v>7629</v>
      </c>
      <c r="Y34" s="50" t="e">
        <f t="shared" si="8"/>
        <v>#REF!</v>
      </c>
      <c r="Z34" s="23" t="e">
        <f t="shared" si="9"/>
        <v>#REF!</v>
      </c>
      <c r="AA34" s="28" t="e">
        <f t="shared" si="1"/>
        <v>#REF!</v>
      </c>
      <c r="AB34" s="29" t="e">
        <f t="shared" si="2"/>
        <v>#REF!</v>
      </c>
      <c r="AC34" s="28" t="e">
        <f t="shared" si="10"/>
        <v>#REF!</v>
      </c>
      <c r="AD34" s="23" t="e">
        <f t="shared" si="11"/>
        <v>#REF!</v>
      </c>
      <c r="AE34" s="53">
        <f t="shared" si="12"/>
        <v>0</v>
      </c>
      <c r="AF34" s="53">
        <f t="shared" si="13"/>
        <v>0</v>
      </c>
      <c r="AG34" s="53">
        <f t="shared" si="14"/>
        <v>0</v>
      </c>
      <c r="AH34" s="36" t="e">
        <f t="shared" si="15"/>
        <v>#REF!</v>
      </c>
      <c r="AM34" s="23">
        <f t="shared" si="16"/>
        <v>0</v>
      </c>
      <c r="BK34" s="23">
        <v>31</v>
      </c>
      <c r="BL34" s="28" t="e">
        <f>#REF!*#REF!</f>
        <v>#REF!</v>
      </c>
      <c r="BM34" s="23" t="e">
        <f>#REF!*#REF!</f>
        <v>#REF!</v>
      </c>
      <c r="BN34" s="23" t="e">
        <f t="shared" si="19"/>
        <v>#REF!</v>
      </c>
    </row>
    <row r="35" spans="1:66" x14ac:dyDescent="0.2">
      <c r="A35" s="23">
        <v>32</v>
      </c>
      <c r="B35" s="23" t="str">
        <f>VLOOKUP($A35,'[1]פרופיל מציע  + מסמכים שיש להגיש'!$C$6:$H$16555,2)</f>
        <v>הילוך שישי ראשל"צ בע"מ</v>
      </c>
      <c r="C35" s="23" t="str">
        <f t="shared" si="3"/>
        <v>0</v>
      </c>
      <c r="D35" s="41"/>
      <c r="E35" s="43"/>
      <c r="F35" s="43"/>
      <c r="G35" s="42"/>
      <c r="H35" s="43"/>
      <c r="I35" s="43"/>
      <c r="J35" s="42"/>
      <c r="K35" s="42"/>
      <c r="L35" s="42"/>
      <c r="M35" s="57" t="str">
        <f t="shared" si="0"/>
        <v/>
      </c>
      <c r="N35" s="27" t="str">
        <f>IF(M35="","",VLOOKUP($A35,'[1]פרופיל מציע  + מסמכים שיש להגיש'!$C$6:$H$16555,4))</f>
        <v/>
      </c>
      <c r="O35" s="46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6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23" t="str">
        <f t="shared" si="4"/>
        <v>not submittied</v>
      </c>
      <c r="R35" s="65" t="e">
        <f t="shared" si="5"/>
        <v>#NUM!</v>
      </c>
      <c r="W35" s="67">
        <f t="shared" si="6"/>
        <v>0</v>
      </c>
      <c r="X35" s="23">
        <f t="shared" si="7"/>
        <v>7629</v>
      </c>
      <c r="Y35" s="50" t="e">
        <f t="shared" si="8"/>
        <v>#REF!</v>
      </c>
      <c r="Z35" s="23" t="e">
        <f t="shared" si="9"/>
        <v>#REF!</v>
      </c>
      <c r="AA35" s="28" t="e">
        <f t="shared" si="1"/>
        <v>#REF!</v>
      </c>
      <c r="AB35" s="29" t="e">
        <f t="shared" si="2"/>
        <v>#REF!</v>
      </c>
      <c r="AC35" s="28" t="e">
        <f t="shared" si="10"/>
        <v>#REF!</v>
      </c>
      <c r="AD35" s="23" t="e">
        <f t="shared" si="11"/>
        <v>#REF!</v>
      </c>
      <c r="AE35" s="53">
        <f t="shared" si="12"/>
        <v>0</v>
      </c>
      <c r="AF35" s="53">
        <f t="shared" si="13"/>
        <v>0</v>
      </c>
      <c r="AG35" s="53">
        <f t="shared" si="14"/>
        <v>0</v>
      </c>
      <c r="AH35" s="36" t="e">
        <f t="shared" si="15"/>
        <v>#REF!</v>
      </c>
      <c r="AM35" s="23">
        <f t="shared" si="16"/>
        <v>0</v>
      </c>
    </row>
    <row r="36" spans="1:66" x14ac:dyDescent="0.2">
      <c r="A36" s="23">
        <v>33</v>
      </c>
      <c r="B36" s="23" t="str">
        <f>VLOOKUP($A36,'[1]פרופיל מציע  + מסמכים שיש להגיש'!$C$6:$H$16555,2)</f>
        <v>מרכז שירות א.ברק בע"מ</v>
      </c>
      <c r="C36" s="23" t="str">
        <f t="shared" si="3"/>
        <v>0</v>
      </c>
      <c r="D36" s="41"/>
      <c r="E36" s="43"/>
      <c r="F36" s="43"/>
      <c r="G36" s="42"/>
      <c r="H36" s="43"/>
      <c r="I36" s="43"/>
      <c r="J36" s="42"/>
      <c r="K36" s="42"/>
      <c r="L36" s="42"/>
      <c r="M36" s="57" t="str">
        <f t="shared" si="0"/>
        <v/>
      </c>
      <c r="N36" s="27" t="str">
        <f>IF(M36="","",VLOOKUP($A36,'[1]פרופיל מציע  + מסמכים שיש להגיש'!$C$6:$H$16555,4))</f>
        <v/>
      </c>
      <c r="O36" s="46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6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23" t="str">
        <f t="shared" si="4"/>
        <v>not submittied</v>
      </c>
      <c r="R36" s="65" t="e">
        <f t="shared" si="5"/>
        <v>#NUM!</v>
      </c>
      <c r="W36" s="67">
        <f t="shared" si="6"/>
        <v>0</v>
      </c>
      <c r="X36" s="23">
        <f t="shared" si="7"/>
        <v>7629</v>
      </c>
      <c r="Y36" s="50" t="e">
        <f t="shared" si="8"/>
        <v>#REF!</v>
      </c>
      <c r="Z36" s="23" t="e">
        <f t="shared" si="9"/>
        <v>#REF!</v>
      </c>
      <c r="AA36" s="28" t="e">
        <f t="shared" si="1"/>
        <v>#REF!</v>
      </c>
      <c r="AB36" s="29" t="e">
        <f t="shared" si="2"/>
        <v>#REF!</v>
      </c>
      <c r="AC36" s="28" t="e">
        <f t="shared" si="10"/>
        <v>#REF!</v>
      </c>
      <c r="AD36" s="23" t="e">
        <f t="shared" si="11"/>
        <v>#REF!</v>
      </c>
      <c r="AE36" s="53">
        <f t="shared" si="12"/>
        <v>0</v>
      </c>
      <c r="AF36" s="53">
        <f t="shared" si="13"/>
        <v>0</v>
      </c>
      <c r="AG36" s="53">
        <f t="shared" si="14"/>
        <v>0</v>
      </c>
      <c r="AH36" s="36" t="e">
        <f t="shared" si="15"/>
        <v>#REF!</v>
      </c>
      <c r="AM36" s="23">
        <f t="shared" si="16"/>
        <v>0</v>
      </c>
    </row>
    <row r="37" spans="1:66" x14ac:dyDescent="0.2">
      <c r="A37" s="23">
        <v>34</v>
      </c>
      <c r="B37" s="23" t="str">
        <f>VLOOKUP($A37,'[1]פרופיל מציע  + מסמכים שיש להגיש'!$C$6:$H$16555,2)</f>
        <v>מרכז שירות קיה א.ר. ניר רחובות בע"מ</v>
      </c>
      <c r="C37" s="23" t="str">
        <f t="shared" si="3"/>
        <v>0</v>
      </c>
      <c r="D37" s="41"/>
      <c r="E37" s="43"/>
      <c r="F37" s="43"/>
      <c r="G37" s="42"/>
      <c r="H37" s="43"/>
      <c r="I37" s="43"/>
      <c r="J37" s="42"/>
      <c r="K37" s="42"/>
      <c r="L37" s="42"/>
      <c r="M37" s="57" t="str">
        <f t="shared" si="0"/>
        <v/>
      </c>
      <c r="N37" s="27" t="str">
        <f>IF(M37="","",VLOOKUP($A37,'[1]פרופיל מציע  + מסמכים שיש להגיש'!$C$6:$H$16555,4))</f>
        <v/>
      </c>
      <c r="O37" s="46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6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23" t="str">
        <f t="shared" si="4"/>
        <v>not submittied</v>
      </c>
      <c r="R37" s="65" t="e">
        <f t="shared" si="5"/>
        <v>#NUM!</v>
      </c>
      <c r="W37" s="67">
        <f t="shared" si="6"/>
        <v>0</v>
      </c>
      <c r="X37" s="23">
        <f t="shared" si="7"/>
        <v>7629</v>
      </c>
      <c r="Y37" s="50" t="e">
        <f t="shared" si="8"/>
        <v>#REF!</v>
      </c>
      <c r="Z37" s="23" t="e">
        <f t="shared" si="9"/>
        <v>#REF!</v>
      </c>
      <c r="AA37" s="28" t="e">
        <f t="shared" si="1"/>
        <v>#REF!</v>
      </c>
      <c r="AB37" s="29" t="e">
        <f t="shared" si="2"/>
        <v>#REF!</v>
      </c>
      <c r="AC37" s="28" t="e">
        <f t="shared" si="10"/>
        <v>#REF!</v>
      </c>
      <c r="AD37" s="23" t="e">
        <f t="shared" si="11"/>
        <v>#REF!</v>
      </c>
      <c r="AE37" s="53">
        <f t="shared" si="12"/>
        <v>0</v>
      </c>
      <c r="AF37" s="53">
        <f t="shared" si="13"/>
        <v>0</v>
      </c>
      <c r="AG37" s="53">
        <f t="shared" si="14"/>
        <v>0</v>
      </c>
      <c r="AH37" s="36" t="e">
        <f t="shared" si="15"/>
        <v>#REF!</v>
      </c>
      <c r="AM37" s="23">
        <f t="shared" si="16"/>
        <v>0</v>
      </c>
    </row>
    <row r="38" spans="1:66" x14ac:dyDescent="0.2">
      <c r="A38" s="23">
        <v>35</v>
      </c>
      <c r="B38" s="23" t="str">
        <f>VLOOKUP($A38,'[1]פרופיל מציע  + מסמכים שיש להגיש'!$C$6:$H$16555,2)</f>
        <v>רלקס הנדסה בע"מ</v>
      </c>
      <c r="C38" s="23" t="str">
        <f t="shared" si="3"/>
        <v>0</v>
      </c>
      <c r="D38" s="41"/>
      <c r="E38" s="43"/>
      <c r="F38" s="43"/>
      <c r="G38" s="42"/>
      <c r="H38" s="43"/>
      <c r="I38" s="43"/>
      <c r="J38" s="42"/>
      <c r="K38" s="42"/>
      <c r="L38" s="42"/>
      <c r="M38" s="57" t="str">
        <f t="shared" si="0"/>
        <v/>
      </c>
      <c r="N38" s="27" t="str">
        <f>IF(M38="","",VLOOKUP($A38,'[1]פרופיל מציע  + מסמכים שיש להגיש'!$C$6:$H$16555,4))</f>
        <v/>
      </c>
      <c r="O38" s="46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6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23" t="str">
        <f t="shared" si="4"/>
        <v>not submittied</v>
      </c>
      <c r="R38" s="65" t="e">
        <f t="shared" si="5"/>
        <v>#NUM!</v>
      </c>
      <c r="W38" s="67">
        <f t="shared" si="6"/>
        <v>0</v>
      </c>
      <c r="X38" s="23">
        <f t="shared" si="7"/>
        <v>7629</v>
      </c>
      <c r="Y38" s="50" t="e">
        <f t="shared" si="8"/>
        <v>#REF!</v>
      </c>
      <c r="Z38" s="23" t="e">
        <f t="shared" si="9"/>
        <v>#REF!</v>
      </c>
      <c r="AA38" s="28" t="e">
        <f t="shared" si="1"/>
        <v>#REF!</v>
      </c>
      <c r="AB38" s="29" t="e">
        <f t="shared" si="2"/>
        <v>#REF!</v>
      </c>
      <c r="AC38" s="28" t="e">
        <f t="shared" si="10"/>
        <v>#REF!</v>
      </c>
      <c r="AD38" s="23" t="e">
        <f t="shared" si="11"/>
        <v>#REF!</v>
      </c>
      <c r="AE38" s="53">
        <f t="shared" si="12"/>
        <v>0</v>
      </c>
      <c r="AF38" s="53">
        <f t="shared" si="13"/>
        <v>0</v>
      </c>
      <c r="AG38" s="53">
        <f t="shared" si="14"/>
        <v>0</v>
      </c>
      <c r="AH38" s="36" t="e">
        <f t="shared" si="15"/>
        <v>#REF!</v>
      </c>
      <c r="AM38" s="23">
        <f t="shared" si="16"/>
        <v>0</v>
      </c>
    </row>
    <row r="39" spans="1:66" ht="42.75" x14ac:dyDescent="0.2">
      <c r="A39" s="23">
        <v>36</v>
      </c>
      <c r="B39" s="23" t="str">
        <f>VLOOKUP($A39,'[1]פרופיל מציע  + מסמכים שיש להגיש'!$C$6:$H$16555,2)</f>
        <v>חי מוטורס בע"מ</v>
      </c>
      <c r="C39" s="23" t="str">
        <f t="shared" si="3"/>
        <v>0</v>
      </c>
      <c r="D39" s="41"/>
      <c r="E39" s="43"/>
      <c r="F39" s="43"/>
      <c r="G39" s="42"/>
      <c r="H39" s="43"/>
      <c r="I39" s="43"/>
      <c r="J39" s="42"/>
      <c r="K39" s="42"/>
      <c r="L39" s="42"/>
      <c r="M39" s="57" t="str">
        <f t="shared" si="0"/>
        <v/>
      </c>
      <c r="N39" s="27" t="str">
        <f>IF(M39="","",VLOOKUP($A39,'[1]פרופיל מציע  + מסמכים שיש להגיש'!$C$6:$H$16555,4))</f>
        <v/>
      </c>
      <c r="O39" s="46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6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23" t="str">
        <f t="shared" si="4"/>
        <v>not submittied</v>
      </c>
      <c r="R39" s="65" t="e">
        <f t="shared" si="5"/>
        <v>#NUM!</v>
      </c>
      <c r="W39" s="67">
        <f t="shared" si="6"/>
        <v>0</v>
      </c>
      <c r="X39" s="23">
        <f t="shared" si="7"/>
        <v>7629</v>
      </c>
      <c r="Y39" s="50" t="e">
        <f t="shared" si="8"/>
        <v>#REF!</v>
      </c>
      <c r="Z39" s="23" t="e">
        <f t="shared" si="9"/>
        <v>#REF!</v>
      </c>
      <c r="AA39" s="28" t="e">
        <f t="shared" si="1"/>
        <v>#REF!</v>
      </c>
      <c r="AB39" s="29" t="e">
        <f t="shared" si="2"/>
        <v>#REF!</v>
      </c>
      <c r="AC39" s="28" t="e">
        <f t="shared" si="10"/>
        <v>#REF!</v>
      </c>
      <c r="AD39" s="23" t="e">
        <f t="shared" si="11"/>
        <v>#REF!</v>
      </c>
      <c r="AE39" s="53">
        <f t="shared" si="12"/>
        <v>0</v>
      </c>
      <c r="AF39" s="53">
        <f t="shared" si="13"/>
        <v>0</v>
      </c>
      <c r="AG39" s="53">
        <f t="shared" si="14"/>
        <v>0</v>
      </c>
      <c r="AH39" s="36" t="e">
        <f t="shared" si="15"/>
        <v>#REF!</v>
      </c>
      <c r="AM39" s="23">
        <f t="shared" si="16"/>
        <v>0</v>
      </c>
      <c r="BL39" s="30" t="s">
        <v>62</v>
      </c>
      <c r="BM39" s="30" t="s">
        <v>38</v>
      </c>
      <c r="BN39" s="30" t="s">
        <v>39</v>
      </c>
    </row>
    <row r="40" spans="1:66" x14ac:dyDescent="0.2">
      <c r="A40" s="23">
        <v>37</v>
      </c>
      <c r="B40" s="23" t="str">
        <f>VLOOKUP($A40,'[1]פרופיל מציע  + מסמכים שיש להגיש'!$C$6:$H$16555,2)</f>
        <v>מוסך ארגמן בע"מ</v>
      </c>
      <c r="C40" s="23" t="str">
        <f t="shared" si="3"/>
        <v>0</v>
      </c>
      <c r="D40" s="41"/>
      <c r="E40" s="43"/>
      <c r="F40" s="43"/>
      <c r="G40" s="42"/>
      <c r="H40" s="43"/>
      <c r="I40" s="43"/>
      <c r="J40" s="42"/>
      <c r="K40" s="42"/>
      <c r="L40" s="42"/>
      <c r="M40" s="57" t="str">
        <f t="shared" si="0"/>
        <v/>
      </c>
      <c r="N40" s="27" t="str">
        <f>IF(M40="","",VLOOKUP($A40,'[1]פרופיל מציע  + מסמכים שיש להגיש'!$C$6:$H$16555,4))</f>
        <v/>
      </c>
      <c r="O40" s="46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6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23" t="str">
        <f t="shared" si="4"/>
        <v>not submittied</v>
      </c>
      <c r="R40" s="65" t="e">
        <f t="shared" si="5"/>
        <v>#NUM!</v>
      </c>
      <c r="W40" s="67">
        <f t="shared" si="6"/>
        <v>0</v>
      </c>
      <c r="X40" s="23">
        <f t="shared" si="7"/>
        <v>7629</v>
      </c>
      <c r="Y40" s="50" t="e">
        <f t="shared" si="8"/>
        <v>#REF!</v>
      </c>
      <c r="Z40" s="23" t="e">
        <f t="shared" si="9"/>
        <v>#REF!</v>
      </c>
      <c r="AA40" s="28" t="e">
        <f t="shared" si="1"/>
        <v>#REF!</v>
      </c>
      <c r="AB40" s="29" t="e">
        <f t="shared" si="2"/>
        <v>#REF!</v>
      </c>
      <c r="AC40" s="28" t="e">
        <f t="shared" si="10"/>
        <v>#REF!</v>
      </c>
      <c r="AD40" s="23" t="e">
        <f t="shared" si="11"/>
        <v>#REF!</v>
      </c>
      <c r="AE40" s="53">
        <f t="shared" si="12"/>
        <v>0</v>
      </c>
      <c r="AF40" s="53">
        <f t="shared" si="13"/>
        <v>0</v>
      </c>
      <c r="AG40" s="53">
        <f t="shared" si="14"/>
        <v>0</v>
      </c>
      <c r="AH40" s="36" t="e">
        <f t="shared" si="15"/>
        <v>#REF!</v>
      </c>
      <c r="AM40" s="23">
        <f t="shared" si="16"/>
        <v>0</v>
      </c>
      <c r="BL40" s="28" t="e">
        <f>'הצעת מחיר - בלמים'!#REF!*'הצעת מחיר - בלמים'!F5</f>
        <v>#REF!</v>
      </c>
      <c r="BM40" s="29" t="e">
        <f>'הצעת מחיר - בלמים'!#REF!*'הצעת מחיר - בלמים'!D5</f>
        <v>#REF!</v>
      </c>
      <c r="BN40" s="29" t="e">
        <f>BM40*0.75</f>
        <v>#REF!</v>
      </c>
    </row>
    <row r="41" spans="1:66" x14ac:dyDescent="0.2">
      <c r="A41" s="23">
        <v>38</v>
      </c>
      <c r="B41" s="23" t="str">
        <f>VLOOKUP($A41,'[1]פרופיל מציע  + מסמכים שיש להגיש'!$C$6:$H$16555,2)</f>
        <v>מרכז שירות רעים עפולה בע"מ</v>
      </c>
      <c r="C41" s="23" t="str">
        <f t="shared" si="3"/>
        <v>0</v>
      </c>
      <c r="D41" s="41"/>
      <c r="E41" s="43"/>
      <c r="F41" s="43"/>
      <c r="G41" s="42"/>
      <c r="H41" s="43"/>
      <c r="I41" s="43"/>
      <c r="J41" s="42"/>
      <c r="K41" s="42"/>
      <c r="L41" s="42"/>
      <c r="M41" s="57" t="str">
        <f t="shared" si="0"/>
        <v/>
      </c>
      <c r="N41" s="27" t="str">
        <f>IF(M41="","",VLOOKUP($A41,'[1]פרופיל מציע  + מסמכים שיש להגיש'!$C$6:$H$16555,4))</f>
        <v/>
      </c>
      <c r="O41" s="46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6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23" t="str">
        <f t="shared" si="4"/>
        <v>not submittied</v>
      </c>
      <c r="R41" s="65" t="e">
        <f t="shared" si="5"/>
        <v>#NUM!</v>
      </c>
      <c r="W41" s="67">
        <f t="shared" si="6"/>
        <v>0</v>
      </c>
      <c r="X41" s="23">
        <f t="shared" si="7"/>
        <v>7629</v>
      </c>
      <c r="Y41" s="50" t="e">
        <f t="shared" si="8"/>
        <v>#REF!</v>
      </c>
      <c r="Z41" s="23" t="e">
        <f t="shared" si="9"/>
        <v>#REF!</v>
      </c>
      <c r="AA41" s="28" t="e">
        <f t="shared" si="1"/>
        <v>#REF!</v>
      </c>
      <c r="AB41" s="29" t="e">
        <f t="shared" si="2"/>
        <v>#REF!</v>
      </c>
      <c r="AC41" s="28" t="e">
        <f t="shared" si="10"/>
        <v>#REF!</v>
      </c>
      <c r="AD41" s="23" t="e">
        <f t="shared" si="11"/>
        <v>#REF!</v>
      </c>
      <c r="AE41" s="53">
        <f t="shared" si="12"/>
        <v>0</v>
      </c>
      <c r="AF41" s="53">
        <f t="shared" si="13"/>
        <v>0</v>
      </c>
      <c r="AG41" s="53">
        <f t="shared" si="14"/>
        <v>0</v>
      </c>
      <c r="AH41" s="36" t="e">
        <f t="shared" si="15"/>
        <v>#REF!</v>
      </c>
      <c r="AM41" s="23">
        <f t="shared" si="16"/>
        <v>0</v>
      </c>
      <c r="BL41" s="28" t="e">
        <f>'הצעת מחיר - בלמים'!#REF!*'הצעת מחיר - בלמים'!F6</f>
        <v>#REF!</v>
      </c>
      <c r="BM41" s="29" t="e">
        <f>'הצעת מחיר - בלמים'!#REF!*'הצעת מחיר - בלמים'!D6*2</f>
        <v>#REF!</v>
      </c>
      <c r="BN41" s="29" t="e">
        <f>BM41*0.75</f>
        <v>#REF!</v>
      </c>
    </row>
    <row r="42" spans="1:66" x14ac:dyDescent="0.2">
      <c r="A42" s="23">
        <v>39</v>
      </c>
      <c r="B42" s="23" t="str">
        <f>VLOOKUP($A42,'[1]פרופיל מציע  + מסמכים שיש להגיש'!$C$6:$H$16555,2)</f>
        <v>פרי מוטורס בע"מ</v>
      </c>
      <c r="C42" s="23" t="str">
        <f t="shared" si="3"/>
        <v>0</v>
      </c>
      <c r="D42" s="41"/>
      <c r="E42" s="43"/>
      <c r="F42" s="43"/>
      <c r="G42" s="42"/>
      <c r="H42" s="43"/>
      <c r="I42" s="43"/>
      <c r="J42" s="42"/>
      <c r="K42" s="42"/>
      <c r="L42" s="42"/>
      <c r="M42" s="57" t="str">
        <f t="shared" si="0"/>
        <v/>
      </c>
      <c r="N42" s="27" t="str">
        <f>IF(M42="","",VLOOKUP($A42,'[1]פרופיל מציע  + מסמכים שיש להגיש'!$C$6:$H$16555,4))</f>
        <v/>
      </c>
      <c r="O42" s="46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6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23" t="str">
        <f t="shared" si="4"/>
        <v>not submittied</v>
      </c>
      <c r="R42" s="65" t="e">
        <f t="shared" si="5"/>
        <v>#NUM!</v>
      </c>
      <c r="W42" s="67">
        <f t="shared" si="6"/>
        <v>0</v>
      </c>
      <c r="X42" s="23">
        <f t="shared" si="7"/>
        <v>7629</v>
      </c>
      <c r="Y42" s="50" t="e">
        <f t="shared" si="8"/>
        <v>#REF!</v>
      </c>
      <c r="Z42" s="23" t="e">
        <f t="shared" si="9"/>
        <v>#REF!</v>
      </c>
      <c r="AA42" s="28" t="e">
        <f t="shared" si="1"/>
        <v>#REF!</v>
      </c>
      <c r="AB42" s="29" t="e">
        <f t="shared" si="2"/>
        <v>#REF!</v>
      </c>
      <c r="AC42" s="28" t="e">
        <f t="shared" si="10"/>
        <v>#REF!</v>
      </c>
      <c r="AD42" s="23" t="e">
        <f t="shared" si="11"/>
        <v>#REF!</v>
      </c>
      <c r="AE42" s="53">
        <f t="shared" si="12"/>
        <v>0</v>
      </c>
      <c r="AF42" s="53">
        <f t="shared" si="13"/>
        <v>0</v>
      </c>
      <c r="AG42" s="53">
        <f t="shared" si="14"/>
        <v>0</v>
      </c>
      <c r="AH42" s="36" t="e">
        <f t="shared" si="15"/>
        <v>#REF!</v>
      </c>
      <c r="AM42" s="23">
        <f t="shared" si="16"/>
        <v>0</v>
      </c>
      <c r="BL42" s="28" t="e">
        <f>'הצעת מחיר - בלמים'!#REF!*'הצעת מחיר - בלמים'!F7</f>
        <v>#REF!</v>
      </c>
      <c r="BM42" s="29" t="e">
        <f>'הצעת מחיר - בלמים'!#REF!*'הצעת מחיר - בלמים'!D7</f>
        <v>#REF!</v>
      </c>
      <c r="BN42" s="29" t="e">
        <f>BM42*0.75</f>
        <v>#REF!</v>
      </c>
    </row>
    <row r="43" spans="1:66" x14ac:dyDescent="0.2">
      <c r="A43" s="23">
        <v>40</v>
      </c>
      <c r="B43" s="23" t="str">
        <f>VLOOKUP($A43,'[1]פרופיל מציע  + מסמכים שיש להגיש'!$C$6:$H$16555,2)</f>
        <v>הילוך שישי רעננה בע"מ</v>
      </c>
      <c r="C43" s="23" t="str">
        <f t="shared" si="3"/>
        <v>0</v>
      </c>
      <c r="D43" s="41"/>
      <c r="E43" s="43"/>
      <c r="F43" s="43"/>
      <c r="G43" s="42"/>
      <c r="H43" s="43"/>
      <c r="I43" s="43"/>
      <c r="J43" s="42"/>
      <c r="K43" s="42"/>
      <c r="L43" s="42"/>
      <c r="M43" s="57" t="str">
        <f t="shared" si="0"/>
        <v/>
      </c>
      <c r="N43" s="27" t="str">
        <f>IF(M43="","",VLOOKUP($A43,'[1]פרופיל מציע  + מסמכים שיש להגיש'!$C$6:$H$16555,4))</f>
        <v/>
      </c>
      <c r="O43" s="46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6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23" t="str">
        <f t="shared" si="4"/>
        <v>not submittied</v>
      </c>
      <c r="R43" s="65" t="e">
        <f t="shared" si="5"/>
        <v>#NUM!</v>
      </c>
      <c r="W43" s="67">
        <f t="shared" si="6"/>
        <v>0</v>
      </c>
      <c r="X43" s="23">
        <f t="shared" si="7"/>
        <v>7629</v>
      </c>
      <c r="Y43" s="50" t="e">
        <f t="shared" si="8"/>
        <v>#REF!</v>
      </c>
      <c r="Z43" s="23" t="e">
        <f t="shared" si="9"/>
        <v>#REF!</v>
      </c>
      <c r="AA43" s="28" t="e">
        <f t="shared" si="1"/>
        <v>#REF!</v>
      </c>
      <c r="AB43" s="29" t="e">
        <f t="shared" si="2"/>
        <v>#REF!</v>
      </c>
      <c r="AC43" s="28" t="e">
        <f t="shared" si="10"/>
        <v>#REF!</v>
      </c>
      <c r="AD43" s="23" t="e">
        <f t="shared" si="11"/>
        <v>#REF!</v>
      </c>
      <c r="AE43" s="53">
        <f t="shared" si="12"/>
        <v>0</v>
      </c>
      <c r="AF43" s="53">
        <f t="shared" si="13"/>
        <v>0</v>
      </c>
      <c r="AG43" s="53">
        <f t="shared" si="14"/>
        <v>0</v>
      </c>
      <c r="AH43" s="36" t="e">
        <f t="shared" si="15"/>
        <v>#REF!</v>
      </c>
      <c r="AM43" s="23">
        <f t="shared" si="16"/>
        <v>0</v>
      </c>
      <c r="BL43" s="28" t="e">
        <f>'הצעת מחיר - בלמים'!#REF!*'הצעת מחיר - בלמים'!F8</f>
        <v>#REF!</v>
      </c>
      <c r="BM43" s="29" t="e">
        <f>'הצעת מחיר - בלמים'!#REF!*'הצעת מחיר - בלמים'!D8*2</f>
        <v>#REF!</v>
      </c>
      <c r="BN43" s="29" t="e">
        <f>BM43*0.75</f>
        <v>#REF!</v>
      </c>
    </row>
    <row r="44" spans="1:66" x14ac:dyDescent="0.2">
      <c r="A44" s="23">
        <v>41</v>
      </c>
      <c r="B44" s="23" t="str">
        <f>VLOOKUP($A44,'[1]פרופיל מציע  + מסמכים שיש להגיש'!$C$6:$H$16555,2)</f>
        <v>הילוך שישי אזור בע"מ</v>
      </c>
      <c r="C44" s="23" t="str">
        <f t="shared" si="3"/>
        <v>0</v>
      </c>
      <c r="D44" s="41"/>
      <c r="E44" s="43"/>
      <c r="F44" s="43"/>
      <c r="G44" s="42"/>
      <c r="H44" s="43"/>
      <c r="I44" s="43"/>
      <c r="J44" s="42"/>
      <c r="K44" s="42"/>
      <c r="L44" s="42"/>
      <c r="M44" s="57" t="str">
        <f t="shared" si="0"/>
        <v/>
      </c>
      <c r="N44" s="27" t="str">
        <f>IF(M44="","",VLOOKUP($A44,'[1]פרופיל מציע  + מסמכים שיש להגיש'!$C$6:$H$16555,4))</f>
        <v/>
      </c>
      <c r="O44" s="46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6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23" t="str">
        <f t="shared" si="4"/>
        <v>not submittied</v>
      </c>
      <c r="R44" s="65" t="e">
        <f t="shared" si="5"/>
        <v>#NUM!</v>
      </c>
      <c r="W44" s="67">
        <f t="shared" si="6"/>
        <v>0</v>
      </c>
      <c r="X44" s="23">
        <f t="shared" si="7"/>
        <v>7629</v>
      </c>
      <c r="Y44" s="50" t="e">
        <f t="shared" si="8"/>
        <v>#REF!</v>
      </c>
      <c r="Z44" s="23" t="e">
        <f t="shared" si="9"/>
        <v>#REF!</v>
      </c>
      <c r="AA44" s="28" t="e">
        <f t="shared" si="1"/>
        <v>#REF!</v>
      </c>
      <c r="AB44" s="29" t="e">
        <f t="shared" si="2"/>
        <v>#REF!</v>
      </c>
      <c r="AC44" s="28" t="e">
        <f t="shared" si="10"/>
        <v>#REF!</v>
      </c>
      <c r="AD44" s="23" t="e">
        <f t="shared" si="11"/>
        <v>#REF!</v>
      </c>
      <c r="AE44" s="53">
        <f t="shared" si="12"/>
        <v>0</v>
      </c>
      <c r="AF44" s="53">
        <f t="shared" si="13"/>
        <v>0</v>
      </c>
      <c r="AG44" s="53">
        <f t="shared" si="14"/>
        <v>0</v>
      </c>
      <c r="AH44" s="36" t="e">
        <f t="shared" si="15"/>
        <v>#REF!</v>
      </c>
      <c r="AM44" s="23">
        <f t="shared" si="16"/>
        <v>0</v>
      </c>
    </row>
    <row r="45" spans="1:66" x14ac:dyDescent="0.2">
      <c r="A45" s="23">
        <v>42</v>
      </c>
      <c r="B45" s="23" t="str">
        <f>VLOOKUP($A45,'[1]פרופיל מציע  + מסמכים שיש להגיש'!$C$6:$H$16555,2)</f>
        <v>הילוך שישי יפו בע"מ</v>
      </c>
      <c r="C45" s="23" t="str">
        <f t="shared" si="3"/>
        <v>0</v>
      </c>
      <c r="D45" s="41"/>
      <c r="E45" s="43"/>
      <c r="F45" s="43"/>
      <c r="G45" s="42"/>
      <c r="H45" s="43"/>
      <c r="I45" s="43"/>
      <c r="J45" s="42"/>
      <c r="K45" s="42"/>
      <c r="L45" s="42"/>
      <c r="M45" s="57" t="str">
        <f t="shared" si="0"/>
        <v/>
      </c>
      <c r="N45" s="27" t="str">
        <f>IF(M45="","",VLOOKUP($A45,'[1]פרופיל מציע  + מסמכים שיש להגיש'!$C$6:$H$16555,4))</f>
        <v/>
      </c>
      <c r="O45" s="46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6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23" t="str">
        <f t="shared" si="4"/>
        <v>not submittied</v>
      </c>
      <c r="R45" s="65" t="e">
        <f t="shared" si="5"/>
        <v>#NUM!</v>
      </c>
      <c r="W45" s="67">
        <f t="shared" si="6"/>
        <v>0</v>
      </c>
      <c r="X45" s="23">
        <f t="shared" si="7"/>
        <v>7629</v>
      </c>
      <c r="Y45" s="50" t="e">
        <f t="shared" si="8"/>
        <v>#REF!</v>
      </c>
      <c r="Z45" s="23" t="e">
        <f t="shared" si="9"/>
        <v>#REF!</v>
      </c>
      <c r="AA45" s="28" t="e">
        <f t="shared" si="1"/>
        <v>#REF!</v>
      </c>
      <c r="AB45" s="29" t="e">
        <f t="shared" si="2"/>
        <v>#REF!</v>
      </c>
      <c r="AC45" s="28" t="e">
        <f t="shared" si="10"/>
        <v>#REF!</v>
      </c>
      <c r="AD45" s="23" t="e">
        <f t="shared" si="11"/>
        <v>#REF!</v>
      </c>
      <c r="AE45" s="53">
        <f t="shared" si="12"/>
        <v>0</v>
      </c>
      <c r="AF45" s="53">
        <f t="shared" si="13"/>
        <v>0</v>
      </c>
      <c r="AG45" s="53">
        <f t="shared" si="14"/>
        <v>0</v>
      </c>
      <c r="AH45" s="36" t="e">
        <f t="shared" si="15"/>
        <v>#REF!</v>
      </c>
      <c r="AM45" s="23">
        <f t="shared" si="16"/>
        <v>0</v>
      </c>
    </row>
    <row r="46" spans="1:66" x14ac:dyDescent="0.2">
      <c r="A46" s="23">
        <v>43</v>
      </c>
      <c r="B46" s="23" t="str">
        <f>VLOOKUP($A46,'[1]פרופיל מציע  + מסמכים שיש להגיש'!$C$6:$H$16555,2)</f>
        <v>הילוך שישי ת"א בע"מ</v>
      </c>
      <c r="C46" s="23" t="str">
        <f t="shared" si="3"/>
        <v>0</v>
      </c>
      <c r="D46" s="41"/>
      <c r="E46" s="43"/>
      <c r="F46" s="43"/>
      <c r="G46" s="42"/>
      <c r="H46" s="43"/>
      <c r="I46" s="43"/>
      <c r="J46" s="42"/>
      <c r="K46" s="42"/>
      <c r="L46" s="42"/>
      <c r="M46" s="57" t="str">
        <f t="shared" si="0"/>
        <v/>
      </c>
      <c r="N46" s="27" t="str">
        <f>IF(M46="","",VLOOKUP($A46,'[1]פרופיל מציע  + מסמכים שיש להגיש'!$C$6:$H$16555,4))</f>
        <v/>
      </c>
      <c r="O46" s="46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6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23" t="str">
        <f t="shared" si="4"/>
        <v>not submittied</v>
      </c>
      <c r="R46" s="65" t="e">
        <f t="shared" si="5"/>
        <v>#NUM!</v>
      </c>
      <c r="W46" s="67">
        <f t="shared" si="6"/>
        <v>0</v>
      </c>
      <c r="X46" s="23">
        <f t="shared" si="7"/>
        <v>7629</v>
      </c>
      <c r="Y46" s="50" t="e">
        <f t="shared" si="8"/>
        <v>#REF!</v>
      </c>
      <c r="Z46" s="23" t="e">
        <f t="shared" si="9"/>
        <v>#REF!</v>
      </c>
      <c r="AA46" s="28" t="e">
        <f t="shared" si="1"/>
        <v>#REF!</v>
      </c>
      <c r="AB46" s="29" t="e">
        <f t="shared" si="2"/>
        <v>#REF!</v>
      </c>
      <c r="AC46" s="28" t="e">
        <f t="shared" si="10"/>
        <v>#REF!</v>
      </c>
      <c r="AD46" s="23" t="e">
        <f t="shared" si="11"/>
        <v>#REF!</v>
      </c>
      <c r="AE46" s="53">
        <f t="shared" si="12"/>
        <v>0</v>
      </c>
      <c r="AF46" s="53">
        <f t="shared" si="13"/>
        <v>0</v>
      </c>
      <c r="AG46" s="53">
        <f t="shared" si="14"/>
        <v>0</v>
      </c>
      <c r="AH46" s="36" t="e">
        <f t="shared" si="15"/>
        <v>#REF!</v>
      </c>
      <c r="AM46" s="23">
        <f t="shared" si="16"/>
        <v>0</v>
      </c>
    </row>
    <row r="47" spans="1:66" x14ac:dyDescent="0.2">
      <c r="A47" s="23">
        <v>44</v>
      </c>
      <c r="B47" s="23" t="str">
        <f>VLOOKUP($A47,'[1]פרופיל מציע  + מסמכים שיש להגיש'!$C$6:$H$16555,2)</f>
        <v>הילוך שישי באר יעקב בע"מ</v>
      </c>
      <c r="C47" s="23" t="str">
        <f t="shared" si="3"/>
        <v>0</v>
      </c>
      <c r="D47" s="41"/>
      <c r="E47" s="43"/>
      <c r="F47" s="43"/>
      <c r="G47" s="42"/>
      <c r="H47" s="43"/>
      <c r="I47" s="43"/>
      <c r="J47" s="42"/>
      <c r="K47" s="42"/>
      <c r="L47" s="42"/>
      <c r="M47" s="57" t="str">
        <f t="shared" si="0"/>
        <v/>
      </c>
      <c r="N47" s="27" t="str">
        <f>IF(M47="","",VLOOKUP($A47,'[1]פרופיל מציע  + מסמכים שיש להגיש'!$C$6:$H$16555,4))</f>
        <v/>
      </c>
      <c r="O47" s="46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6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23" t="str">
        <f t="shared" si="4"/>
        <v>not submittied</v>
      </c>
      <c r="R47" s="65" t="e">
        <f t="shared" si="5"/>
        <v>#NUM!</v>
      </c>
      <c r="W47" s="67">
        <f t="shared" si="6"/>
        <v>0</v>
      </c>
      <c r="X47" s="23">
        <f t="shared" si="7"/>
        <v>7629</v>
      </c>
      <c r="Y47" s="50" t="e">
        <f t="shared" si="8"/>
        <v>#REF!</v>
      </c>
      <c r="Z47" s="23" t="e">
        <f t="shared" si="9"/>
        <v>#REF!</v>
      </c>
      <c r="AA47" s="28" t="e">
        <f t="shared" si="1"/>
        <v>#REF!</v>
      </c>
      <c r="AB47" s="29" t="e">
        <f t="shared" si="2"/>
        <v>#REF!</v>
      </c>
      <c r="AC47" s="28" t="e">
        <f t="shared" si="10"/>
        <v>#REF!</v>
      </c>
      <c r="AD47" s="23" t="e">
        <f t="shared" si="11"/>
        <v>#REF!</v>
      </c>
      <c r="AE47" s="53">
        <f t="shared" si="12"/>
        <v>0</v>
      </c>
      <c r="AF47" s="53">
        <f t="shared" si="13"/>
        <v>0</v>
      </c>
      <c r="AG47" s="53">
        <f t="shared" si="14"/>
        <v>0</v>
      </c>
      <c r="AH47" s="36" t="e">
        <f t="shared" si="15"/>
        <v>#REF!</v>
      </c>
      <c r="AM47" s="23">
        <f t="shared" si="16"/>
        <v>0</v>
      </c>
    </row>
    <row r="48" spans="1:66" x14ac:dyDescent="0.2">
      <c r="A48" s="23">
        <v>45</v>
      </c>
      <c r="B48" s="23" t="str">
        <f>VLOOKUP($A48,'[1]פרופיל מציע  + מסמכים שיש להגיש'!$C$6:$H$16555,2)</f>
        <v>עד לוי בע"מ</v>
      </c>
      <c r="C48" s="23" t="str">
        <f t="shared" si="3"/>
        <v>0</v>
      </c>
      <c r="D48" s="41"/>
      <c r="E48" s="43"/>
      <c r="F48" s="43"/>
      <c r="G48" s="42"/>
      <c r="H48" s="43"/>
      <c r="I48" s="43"/>
      <c r="J48" s="42"/>
      <c r="K48" s="42"/>
      <c r="L48" s="42"/>
      <c r="M48" s="57" t="str">
        <f t="shared" si="0"/>
        <v/>
      </c>
      <c r="N48" s="27" t="str">
        <f>IF(M48="","",VLOOKUP($A48,'[1]פרופיל מציע  + מסמכים שיש להגיש'!$C$6:$H$16555,4))</f>
        <v/>
      </c>
      <c r="O48" s="46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6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23" t="str">
        <f t="shared" si="4"/>
        <v>not submittied</v>
      </c>
      <c r="R48" s="65" t="e">
        <f t="shared" si="5"/>
        <v>#NUM!</v>
      </c>
      <c r="W48" s="67">
        <f t="shared" si="6"/>
        <v>0</v>
      </c>
      <c r="X48" s="23">
        <f t="shared" si="7"/>
        <v>7629</v>
      </c>
      <c r="Y48" s="50" t="e">
        <f t="shared" si="8"/>
        <v>#REF!</v>
      </c>
      <c r="Z48" s="23" t="e">
        <f t="shared" si="9"/>
        <v>#REF!</v>
      </c>
      <c r="AA48" s="28" t="e">
        <f t="shared" si="1"/>
        <v>#REF!</v>
      </c>
      <c r="AB48" s="29" t="e">
        <f t="shared" si="2"/>
        <v>#REF!</v>
      </c>
      <c r="AC48" s="28" t="e">
        <f t="shared" si="10"/>
        <v>#REF!</v>
      </c>
      <c r="AD48" s="23" t="e">
        <f t="shared" si="11"/>
        <v>#REF!</v>
      </c>
      <c r="AE48" s="53">
        <f t="shared" si="12"/>
        <v>0</v>
      </c>
      <c r="AF48" s="53">
        <f t="shared" si="13"/>
        <v>0</v>
      </c>
      <c r="AG48" s="53">
        <f t="shared" si="14"/>
        <v>0</v>
      </c>
      <c r="AH48" s="36" t="e">
        <f t="shared" si="15"/>
        <v>#REF!</v>
      </c>
      <c r="AM48" s="23">
        <f t="shared" si="16"/>
        <v>0</v>
      </c>
    </row>
    <row r="49" spans="1:39" x14ac:dyDescent="0.2">
      <c r="A49" s="23">
        <v>46</v>
      </c>
      <c r="B49" s="23" t="str">
        <f>VLOOKUP($A49,'[1]פרופיל מציע  + מסמכים שיש להגיש'!$C$6:$H$16555,2)</f>
        <v>א.ח. דאהר בע"מ</v>
      </c>
      <c r="C49" s="23" t="str">
        <f t="shared" si="3"/>
        <v>0</v>
      </c>
      <c r="D49" s="41"/>
      <c r="E49" s="43"/>
      <c r="F49" s="43"/>
      <c r="G49" s="42"/>
      <c r="H49" s="43"/>
      <c r="I49" s="43"/>
      <c r="J49" s="42"/>
      <c r="K49" s="42"/>
      <c r="L49" s="42"/>
      <c r="M49" s="57" t="str">
        <f t="shared" si="0"/>
        <v/>
      </c>
      <c r="N49" s="27" t="str">
        <f>IF(M49="","",VLOOKUP($A49,'[1]פרופיל מציע  + מסמכים שיש להגיש'!$C$6:$H$16555,4))</f>
        <v/>
      </c>
      <c r="O49" s="46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6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23" t="str">
        <f t="shared" si="4"/>
        <v>not submittied</v>
      </c>
      <c r="R49" s="65" t="e">
        <f t="shared" si="5"/>
        <v>#NUM!</v>
      </c>
      <c r="W49" s="67">
        <f t="shared" si="6"/>
        <v>0</v>
      </c>
      <c r="X49" s="23">
        <f t="shared" si="7"/>
        <v>7629</v>
      </c>
      <c r="Y49" s="50" t="e">
        <f t="shared" si="8"/>
        <v>#REF!</v>
      </c>
      <c r="Z49" s="23" t="e">
        <f t="shared" si="9"/>
        <v>#REF!</v>
      </c>
      <c r="AA49" s="28" t="e">
        <f t="shared" si="1"/>
        <v>#REF!</v>
      </c>
      <c r="AB49" s="29" t="e">
        <f t="shared" si="2"/>
        <v>#REF!</v>
      </c>
      <c r="AC49" s="28" t="e">
        <f t="shared" si="10"/>
        <v>#REF!</v>
      </c>
      <c r="AD49" s="23" t="e">
        <f t="shared" si="11"/>
        <v>#REF!</v>
      </c>
      <c r="AE49" s="53">
        <f t="shared" si="12"/>
        <v>0</v>
      </c>
      <c r="AF49" s="53">
        <f t="shared" si="13"/>
        <v>0</v>
      </c>
      <c r="AG49" s="53">
        <f t="shared" si="14"/>
        <v>0</v>
      </c>
      <c r="AH49" s="36" t="e">
        <f t="shared" si="15"/>
        <v>#REF!</v>
      </c>
      <c r="AM49" s="23">
        <f t="shared" si="16"/>
        <v>0</v>
      </c>
    </row>
    <row r="50" spans="1:39" x14ac:dyDescent="0.2">
      <c r="A50" s="23">
        <v>47</v>
      </c>
      <c r="B50" s="23" t="str">
        <f>VLOOKUP($A50,'[1]פרופיל מציע  + מסמכים שיש להגיש'!$C$6:$H$16555,2)</f>
        <v>מרכז שירות איכות</v>
      </c>
      <c r="C50" s="23" t="str">
        <f t="shared" si="3"/>
        <v>0</v>
      </c>
      <c r="D50" s="41"/>
      <c r="E50" s="43"/>
      <c r="F50" s="43"/>
      <c r="G50" s="42"/>
      <c r="H50" s="43"/>
      <c r="I50" s="43"/>
      <c r="J50" s="42"/>
      <c r="K50" s="42"/>
      <c r="L50" s="42"/>
      <c r="M50" s="57" t="str">
        <f t="shared" si="0"/>
        <v/>
      </c>
      <c r="N50" s="27" t="str">
        <f>IF(M50="","",VLOOKUP($A50,'[1]פרופיל מציע  + מסמכים שיש להגיש'!$C$6:$H$16555,4))</f>
        <v/>
      </c>
      <c r="O50" s="46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6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23" t="str">
        <f t="shared" si="4"/>
        <v>not submittied</v>
      </c>
      <c r="R50" s="65" t="e">
        <f t="shared" si="5"/>
        <v>#NUM!</v>
      </c>
      <c r="W50" s="67">
        <f t="shared" si="6"/>
        <v>0</v>
      </c>
      <c r="X50" s="23">
        <f t="shared" si="7"/>
        <v>7629</v>
      </c>
      <c r="Y50" s="50" t="e">
        <f t="shared" si="8"/>
        <v>#REF!</v>
      </c>
      <c r="Z50" s="23" t="e">
        <f t="shared" si="9"/>
        <v>#REF!</v>
      </c>
      <c r="AA50" s="28" t="e">
        <f t="shared" si="1"/>
        <v>#REF!</v>
      </c>
      <c r="AB50" s="29" t="e">
        <f t="shared" si="2"/>
        <v>#REF!</v>
      </c>
      <c r="AC50" s="28" t="e">
        <f t="shared" si="10"/>
        <v>#REF!</v>
      </c>
      <c r="AD50" s="23" t="e">
        <f t="shared" si="11"/>
        <v>#REF!</v>
      </c>
      <c r="AE50" s="53">
        <f t="shared" si="12"/>
        <v>0</v>
      </c>
      <c r="AF50" s="53">
        <f t="shared" si="13"/>
        <v>0</v>
      </c>
      <c r="AG50" s="53">
        <f t="shared" si="14"/>
        <v>0</v>
      </c>
      <c r="AH50" s="36" t="e">
        <f t="shared" si="15"/>
        <v>#REF!</v>
      </c>
      <c r="AM50" s="23">
        <f t="shared" si="16"/>
        <v>0</v>
      </c>
    </row>
    <row r="51" spans="1:39" x14ac:dyDescent="0.2">
      <c r="A51" s="23">
        <v>48</v>
      </c>
      <c r="B51" s="23" t="str">
        <f>VLOOKUP($A51,'[1]פרופיל מציע  + מסמכים שיש להגיש'!$C$6:$H$16555,2)</f>
        <v>מרכז שירות אוטודי</v>
      </c>
      <c r="C51" s="23" t="str">
        <f t="shared" si="3"/>
        <v>0</v>
      </c>
      <c r="D51" s="41"/>
      <c r="E51" s="43"/>
      <c r="F51" s="43"/>
      <c r="G51" s="42"/>
      <c r="H51" s="43"/>
      <c r="I51" s="43"/>
      <c r="J51" s="42"/>
      <c r="K51" s="42"/>
      <c r="L51" s="42"/>
      <c r="M51" s="57" t="str">
        <f t="shared" si="0"/>
        <v/>
      </c>
      <c r="N51" s="27" t="str">
        <f>IF(M51="","",VLOOKUP($A51,'[1]פרופיל מציע  + מסמכים שיש להגיש'!$C$6:$H$16555,4))</f>
        <v/>
      </c>
      <c r="O51" s="46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6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23" t="str">
        <f t="shared" si="4"/>
        <v>not submittied</v>
      </c>
      <c r="R51" s="65" t="e">
        <f t="shared" si="5"/>
        <v>#NUM!</v>
      </c>
      <c r="W51" s="67">
        <f t="shared" si="6"/>
        <v>0</v>
      </c>
      <c r="X51" s="23">
        <f t="shared" si="7"/>
        <v>7629</v>
      </c>
      <c r="Y51" s="50" t="e">
        <f t="shared" si="8"/>
        <v>#REF!</v>
      </c>
      <c r="Z51" s="23" t="e">
        <f t="shared" si="9"/>
        <v>#REF!</v>
      </c>
      <c r="AA51" s="28" t="e">
        <f t="shared" si="1"/>
        <v>#REF!</v>
      </c>
      <c r="AB51" s="29" t="e">
        <f t="shared" si="2"/>
        <v>#REF!</v>
      </c>
      <c r="AC51" s="28" t="e">
        <f t="shared" si="10"/>
        <v>#REF!</v>
      </c>
      <c r="AD51" s="23" t="e">
        <f t="shared" si="11"/>
        <v>#REF!</v>
      </c>
      <c r="AE51" s="53">
        <f t="shared" si="12"/>
        <v>0</v>
      </c>
      <c r="AF51" s="53">
        <f t="shared" si="13"/>
        <v>0</v>
      </c>
      <c r="AG51" s="53">
        <f t="shared" si="14"/>
        <v>0</v>
      </c>
      <c r="AH51" s="36" t="e">
        <f t="shared" si="15"/>
        <v>#REF!</v>
      </c>
      <c r="AM51" s="23">
        <f t="shared" si="16"/>
        <v>0</v>
      </c>
    </row>
    <row r="52" spans="1:39" x14ac:dyDescent="0.2">
      <c r="A52" s="23">
        <v>49</v>
      </c>
      <c r="B52" s="23" t="str">
        <f>VLOOKUP($A52,'[1]פרופיל מציע  + מסמכים שיש להגיש'!$C$6:$H$16555,2)</f>
        <v>חרמון 2002 בע"מ</v>
      </c>
      <c r="C52" s="23" t="str">
        <f t="shared" si="3"/>
        <v>0</v>
      </c>
      <c r="D52" s="41"/>
      <c r="E52" s="43"/>
      <c r="F52" s="43"/>
      <c r="G52" s="42"/>
      <c r="H52" s="43"/>
      <c r="I52" s="43"/>
      <c r="J52" s="42"/>
      <c r="K52" s="42"/>
      <c r="L52" s="42"/>
      <c r="M52" s="57" t="str">
        <f t="shared" si="0"/>
        <v/>
      </c>
      <c r="N52" s="27" t="str">
        <f>IF(M52="","",VLOOKUP($A52,'[1]פרופיל מציע  + מסמכים שיש להגיש'!$C$6:$H$16555,4))</f>
        <v/>
      </c>
      <c r="O52" s="46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6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23" t="str">
        <f t="shared" si="4"/>
        <v>not submittied</v>
      </c>
      <c r="R52" s="65" t="e">
        <f t="shared" si="5"/>
        <v>#NUM!</v>
      </c>
      <c r="W52" s="67">
        <f t="shared" si="6"/>
        <v>0</v>
      </c>
      <c r="X52" s="23">
        <f t="shared" si="7"/>
        <v>7629</v>
      </c>
      <c r="Y52" s="50" t="e">
        <f t="shared" si="8"/>
        <v>#REF!</v>
      </c>
      <c r="Z52" s="23" t="e">
        <f t="shared" si="9"/>
        <v>#REF!</v>
      </c>
      <c r="AA52" s="28" t="e">
        <f t="shared" si="1"/>
        <v>#REF!</v>
      </c>
      <c r="AB52" s="29" t="e">
        <f t="shared" si="2"/>
        <v>#REF!</v>
      </c>
      <c r="AC52" s="28" t="e">
        <f t="shared" si="10"/>
        <v>#REF!</v>
      </c>
      <c r="AD52" s="23" t="e">
        <f t="shared" si="11"/>
        <v>#REF!</v>
      </c>
      <c r="AE52" s="53">
        <f t="shared" si="12"/>
        <v>0</v>
      </c>
      <c r="AF52" s="53">
        <f t="shared" si="13"/>
        <v>0</v>
      </c>
      <c r="AG52" s="53">
        <f t="shared" si="14"/>
        <v>0</v>
      </c>
      <c r="AH52" s="36" t="e">
        <f t="shared" si="15"/>
        <v>#REF!</v>
      </c>
      <c r="AM52" s="23">
        <f t="shared" si="16"/>
        <v>0</v>
      </c>
    </row>
    <row r="53" spans="1:39" x14ac:dyDescent="0.2">
      <c r="A53" s="23">
        <v>50</v>
      </c>
      <c r="B53" s="23" t="str">
        <f>VLOOKUP($A53,'[1]פרופיל מציע  + מסמכים שיש להגיש'!$C$6:$H$16555,2)</f>
        <v>אחים נג'אר בע"מ</v>
      </c>
      <c r="C53" s="23" t="str">
        <f t="shared" si="3"/>
        <v>0</v>
      </c>
      <c r="D53" s="41"/>
      <c r="E53" s="43"/>
      <c r="F53" s="43"/>
      <c r="G53" s="42"/>
      <c r="H53" s="43"/>
      <c r="I53" s="43"/>
      <c r="J53" s="42"/>
      <c r="K53" s="42"/>
      <c r="L53" s="42"/>
      <c r="M53" s="57" t="str">
        <f t="shared" si="0"/>
        <v/>
      </c>
      <c r="N53" s="27" t="str">
        <f>IF(M53="","",VLOOKUP($A53,'[1]פרופיל מציע  + מסמכים שיש להגיש'!$C$6:$H$16555,4))</f>
        <v/>
      </c>
      <c r="O53" s="46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6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23" t="str">
        <f t="shared" si="4"/>
        <v>not submittied</v>
      </c>
      <c r="R53" s="65" t="e">
        <f t="shared" si="5"/>
        <v>#NUM!</v>
      </c>
      <c r="W53" s="67">
        <f t="shared" si="6"/>
        <v>0</v>
      </c>
      <c r="X53" s="23">
        <f t="shared" si="7"/>
        <v>7629</v>
      </c>
      <c r="Y53" s="50" t="e">
        <f t="shared" si="8"/>
        <v>#REF!</v>
      </c>
      <c r="Z53" s="23" t="e">
        <f t="shared" si="9"/>
        <v>#REF!</v>
      </c>
      <c r="AA53" s="28" t="e">
        <f t="shared" si="1"/>
        <v>#REF!</v>
      </c>
      <c r="AB53" s="29" t="e">
        <f t="shared" si="2"/>
        <v>#REF!</v>
      </c>
      <c r="AC53" s="28" t="e">
        <f t="shared" si="10"/>
        <v>#REF!</v>
      </c>
      <c r="AD53" s="23" t="e">
        <f t="shared" si="11"/>
        <v>#REF!</v>
      </c>
      <c r="AE53" s="53">
        <f t="shared" si="12"/>
        <v>0</v>
      </c>
      <c r="AF53" s="53">
        <f t="shared" si="13"/>
        <v>0</v>
      </c>
      <c r="AG53" s="53">
        <f t="shared" si="14"/>
        <v>0</v>
      </c>
      <c r="AH53" s="36" t="e">
        <f t="shared" si="15"/>
        <v>#REF!</v>
      </c>
      <c r="AM53" s="23">
        <f t="shared" si="16"/>
        <v>0</v>
      </c>
    </row>
    <row r="54" spans="1:39" x14ac:dyDescent="0.2">
      <c r="A54" s="23">
        <v>51</v>
      </c>
      <c r="B54" s="23" t="str">
        <f>VLOOKUP($A54,'[1]פרופיל מציע  + מסמכים שיש להגיש'!$C$6:$H$16555,2)</f>
        <v>שחק א.ב. מוסכים בע"מ</v>
      </c>
      <c r="C54" s="23" t="str">
        <f t="shared" si="3"/>
        <v>0</v>
      </c>
      <c r="D54" s="41"/>
      <c r="E54" s="43"/>
      <c r="F54" s="43"/>
      <c r="G54" s="42"/>
      <c r="H54" s="43"/>
      <c r="I54" s="43"/>
      <c r="J54" s="42"/>
      <c r="K54" s="42"/>
      <c r="L54" s="42"/>
      <c r="M54" s="57" t="str">
        <f t="shared" si="0"/>
        <v/>
      </c>
      <c r="N54" s="27" t="str">
        <f>IF(M54="","",VLOOKUP($A54,'[1]פרופיל מציע  + מסמכים שיש להגיש'!$C$6:$H$16555,4))</f>
        <v/>
      </c>
      <c r="O54" s="46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6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23" t="str">
        <f t="shared" si="4"/>
        <v>not submittied</v>
      </c>
      <c r="R54" s="65" t="e">
        <f t="shared" si="5"/>
        <v>#NUM!</v>
      </c>
      <c r="W54" s="67">
        <f t="shared" si="6"/>
        <v>0</v>
      </c>
      <c r="X54" s="23">
        <f t="shared" si="7"/>
        <v>7629</v>
      </c>
      <c r="Y54" s="50" t="e">
        <f t="shared" si="8"/>
        <v>#REF!</v>
      </c>
      <c r="Z54" s="23" t="e">
        <f t="shared" si="9"/>
        <v>#REF!</v>
      </c>
      <c r="AA54" s="28" t="e">
        <f t="shared" si="1"/>
        <v>#REF!</v>
      </c>
      <c r="AB54" s="29" t="e">
        <f t="shared" si="2"/>
        <v>#REF!</v>
      </c>
      <c r="AC54" s="28" t="e">
        <f t="shared" si="10"/>
        <v>#REF!</v>
      </c>
      <c r="AD54" s="23" t="e">
        <f t="shared" si="11"/>
        <v>#REF!</v>
      </c>
      <c r="AE54" s="53">
        <f t="shared" si="12"/>
        <v>0</v>
      </c>
      <c r="AF54" s="53">
        <f t="shared" si="13"/>
        <v>0</v>
      </c>
      <c r="AG54" s="53">
        <f t="shared" si="14"/>
        <v>0</v>
      </c>
      <c r="AH54" s="36" t="e">
        <f t="shared" si="15"/>
        <v>#REF!</v>
      </c>
      <c r="AM54" s="23">
        <f t="shared" si="16"/>
        <v>0</v>
      </c>
    </row>
    <row r="55" spans="1:39" x14ac:dyDescent="0.2">
      <c r="A55" s="23">
        <v>52</v>
      </c>
      <c r="B55" s="23" t="str">
        <f>VLOOKUP($A55,'[1]פרופיל מציע  + מסמכים שיש להגיש'!$C$6:$H$16555,2)</f>
        <v>מוסך ב. ליפשיץ</v>
      </c>
      <c r="C55" s="23" t="str">
        <f t="shared" si="3"/>
        <v>0</v>
      </c>
      <c r="D55" s="41"/>
      <c r="E55" s="43"/>
      <c r="F55" s="43"/>
      <c r="G55" s="42"/>
      <c r="H55" s="43"/>
      <c r="I55" s="43"/>
      <c r="J55" s="42"/>
      <c r="K55" s="42"/>
      <c r="L55" s="42"/>
      <c r="M55" s="57" t="str">
        <f t="shared" si="0"/>
        <v/>
      </c>
      <c r="N55" s="27" t="str">
        <f>IF(M55="","",VLOOKUP($A55,'[1]פרופיל מציע  + מסמכים שיש להגיש'!$C$6:$H$16555,4))</f>
        <v/>
      </c>
      <c r="O55" s="46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6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23" t="str">
        <f t="shared" si="4"/>
        <v>not submittied</v>
      </c>
      <c r="R55" s="65" t="e">
        <f t="shared" si="5"/>
        <v>#NUM!</v>
      </c>
      <c r="W55" s="67">
        <f t="shared" si="6"/>
        <v>0</v>
      </c>
      <c r="X55" s="23">
        <f t="shared" si="7"/>
        <v>7629</v>
      </c>
      <c r="Y55" s="50" t="e">
        <f t="shared" si="8"/>
        <v>#REF!</v>
      </c>
      <c r="Z55" s="23" t="e">
        <f t="shared" si="9"/>
        <v>#REF!</v>
      </c>
      <c r="AA55" s="28" t="e">
        <f t="shared" si="1"/>
        <v>#REF!</v>
      </c>
      <c r="AB55" s="29" t="e">
        <f t="shared" si="2"/>
        <v>#REF!</v>
      </c>
      <c r="AC55" s="28" t="e">
        <f t="shared" si="10"/>
        <v>#REF!</v>
      </c>
      <c r="AD55" s="23" t="e">
        <f t="shared" si="11"/>
        <v>#REF!</v>
      </c>
      <c r="AE55" s="53">
        <f t="shared" si="12"/>
        <v>0</v>
      </c>
      <c r="AF55" s="53">
        <f t="shared" si="13"/>
        <v>0</v>
      </c>
      <c r="AG55" s="53">
        <f t="shared" si="14"/>
        <v>0</v>
      </c>
      <c r="AH55" s="36" t="e">
        <f t="shared" si="15"/>
        <v>#REF!</v>
      </c>
      <c r="AM55" s="23">
        <f t="shared" si="16"/>
        <v>0</v>
      </c>
    </row>
    <row r="56" spans="1:39" x14ac:dyDescent="0.2">
      <c r="A56" s="23">
        <v>53</v>
      </c>
      <c r="B56" s="23" t="str">
        <f>VLOOKUP($A56,'[1]פרופיל מציע  + מסמכים שיש להגיש'!$C$6:$H$16555,2)</f>
        <v>עד צו שרותי מוסך בע"מ- כפר סבא</v>
      </c>
      <c r="C56" s="23" t="str">
        <f t="shared" si="3"/>
        <v>0</v>
      </c>
      <c r="D56" s="41"/>
      <c r="E56" s="43"/>
      <c r="F56" s="43"/>
      <c r="G56" s="42"/>
      <c r="H56" s="43"/>
      <c r="I56" s="43"/>
      <c r="J56" s="42"/>
      <c r="K56" s="42"/>
      <c r="L56" s="42"/>
      <c r="M56" s="57" t="str">
        <f t="shared" si="0"/>
        <v/>
      </c>
      <c r="N56" s="27" t="str">
        <f>IF(M56="","",VLOOKUP($A56,'[1]פרופיל מציע  + מסמכים שיש להגיש'!$C$6:$H$16555,4))</f>
        <v/>
      </c>
      <c r="O56" s="46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6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23" t="str">
        <f t="shared" si="4"/>
        <v>not submittied</v>
      </c>
      <c r="R56" s="65" t="e">
        <f t="shared" si="5"/>
        <v>#NUM!</v>
      </c>
      <c r="W56" s="67">
        <f t="shared" si="6"/>
        <v>0</v>
      </c>
      <c r="X56" s="23">
        <f t="shared" si="7"/>
        <v>7629</v>
      </c>
      <c r="Y56" s="50" t="e">
        <f t="shared" si="8"/>
        <v>#REF!</v>
      </c>
      <c r="Z56" s="23" t="e">
        <f t="shared" si="9"/>
        <v>#REF!</v>
      </c>
      <c r="AA56" s="28" t="e">
        <f t="shared" si="1"/>
        <v>#REF!</v>
      </c>
      <c r="AB56" s="29" t="e">
        <f t="shared" si="2"/>
        <v>#REF!</v>
      </c>
      <c r="AC56" s="28" t="e">
        <f t="shared" si="10"/>
        <v>#REF!</v>
      </c>
      <c r="AD56" s="23" t="e">
        <f t="shared" si="11"/>
        <v>#REF!</v>
      </c>
      <c r="AE56" s="53">
        <f t="shared" si="12"/>
        <v>0</v>
      </c>
      <c r="AF56" s="53">
        <f t="shared" si="13"/>
        <v>0</v>
      </c>
      <c r="AG56" s="53">
        <f t="shared" si="14"/>
        <v>0</v>
      </c>
      <c r="AH56" s="36" t="e">
        <f t="shared" si="15"/>
        <v>#REF!</v>
      </c>
      <c r="AM56" s="23">
        <f t="shared" si="16"/>
        <v>0</v>
      </c>
    </row>
    <row r="57" spans="1:39" x14ac:dyDescent="0.2">
      <c r="A57" s="23">
        <v>54</v>
      </c>
      <c r="B57" s="23" t="str">
        <f>VLOOKUP($A57,'[1]פרופיל מציע  + מסמכים שיש להגיש'!$C$6:$H$16555,2)</f>
        <v>י.ש - מוסכי הגליל בע"מ</v>
      </c>
      <c r="C57" s="23" t="str">
        <f t="shared" si="3"/>
        <v>0</v>
      </c>
      <c r="D57" s="41"/>
      <c r="E57" s="43"/>
      <c r="F57" s="43"/>
      <c r="G57" s="42"/>
      <c r="H57" s="43"/>
      <c r="I57" s="43"/>
      <c r="J57" s="42"/>
      <c r="K57" s="42"/>
      <c r="L57" s="42"/>
      <c r="M57" s="57" t="str">
        <f t="shared" si="0"/>
        <v/>
      </c>
      <c r="N57" s="27" t="str">
        <f>IF(M57="","",VLOOKUP($A57,'[1]פרופיל מציע  + מסמכים שיש להגיש'!$C$6:$H$16555,4))</f>
        <v/>
      </c>
      <c r="O57" s="46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6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23" t="str">
        <f t="shared" si="4"/>
        <v>not submittied</v>
      </c>
      <c r="R57" s="65" t="e">
        <f t="shared" si="5"/>
        <v>#NUM!</v>
      </c>
      <c r="W57" s="67">
        <f t="shared" si="6"/>
        <v>0</v>
      </c>
      <c r="X57" s="23">
        <f t="shared" si="7"/>
        <v>7629</v>
      </c>
      <c r="Y57" s="50" t="e">
        <f t="shared" si="8"/>
        <v>#REF!</v>
      </c>
      <c r="Z57" s="23" t="e">
        <f t="shared" si="9"/>
        <v>#REF!</v>
      </c>
      <c r="AA57" s="28" t="e">
        <f t="shared" si="1"/>
        <v>#REF!</v>
      </c>
      <c r="AB57" s="29" t="e">
        <f t="shared" si="2"/>
        <v>#REF!</v>
      </c>
      <c r="AC57" s="28" t="e">
        <f t="shared" si="10"/>
        <v>#REF!</v>
      </c>
      <c r="AD57" s="23" t="e">
        <f t="shared" si="11"/>
        <v>#REF!</v>
      </c>
      <c r="AE57" s="53">
        <f t="shared" si="12"/>
        <v>0</v>
      </c>
      <c r="AF57" s="53">
        <f t="shared" si="13"/>
        <v>0</v>
      </c>
      <c r="AG57" s="53">
        <f t="shared" si="14"/>
        <v>0</v>
      </c>
      <c r="AH57" s="36" t="e">
        <f t="shared" si="15"/>
        <v>#REF!</v>
      </c>
      <c r="AM57" s="23">
        <f t="shared" si="16"/>
        <v>0</v>
      </c>
    </row>
    <row r="58" spans="1:39" x14ac:dyDescent="0.2">
      <c r="A58" s="23">
        <v>55</v>
      </c>
      <c r="B58" s="23" t="str">
        <f>VLOOKUP($A58,'[1]פרופיל מציע  + מסמכים שיש להגיש'!$C$6:$H$16555,2)</f>
        <v>ש. קלעי ובנו בע"מ</v>
      </c>
      <c r="C58" s="23" t="str">
        <f t="shared" si="3"/>
        <v>0</v>
      </c>
      <c r="D58" s="41"/>
      <c r="E58" s="43"/>
      <c r="F58" s="43"/>
      <c r="G58" s="42"/>
      <c r="H58" s="43"/>
      <c r="I58" s="43"/>
      <c r="J58" s="42"/>
      <c r="K58" s="42"/>
      <c r="L58" s="42"/>
      <c r="M58" s="57" t="str">
        <f t="shared" si="0"/>
        <v/>
      </c>
      <c r="N58" s="27" t="str">
        <f>IF(M58="","",VLOOKUP($A58,'[1]פרופיל מציע  + מסמכים שיש להגיש'!$C$6:$H$16555,4))</f>
        <v/>
      </c>
      <c r="O58" s="46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6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23" t="str">
        <f t="shared" si="4"/>
        <v>not submittied</v>
      </c>
      <c r="R58" s="65" t="e">
        <f t="shared" si="5"/>
        <v>#NUM!</v>
      </c>
      <c r="W58" s="67">
        <f t="shared" si="6"/>
        <v>0</v>
      </c>
      <c r="X58" s="23">
        <f t="shared" si="7"/>
        <v>7629</v>
      </c>
      <c r="Y58" s="50" t="e">
        <f t="shared" si="8"/>
        <v>#REF!</v>
      </c>
      <c r="Z58" s="23" t="e">
        <f t="shared" si="9"/>
        <v>#REF!</v>
      </c>
      <c r="AA58" s="28" t="e">
        <f t="shared" si="1"/>
        <v>#REF!</v>
      </c>
      <c r="AB58" s="29" t="e">
        <f t="shared" si="2"/>
        <v>#REF!</v>
      </c>
      <c r="AC58" s="28" t="e">
        <f t="shared" si="10"/>
        <v>#REF!</v>
      </c>
      <c r="AD58" s="23" t="e">
        <f t="shared" si="11"/>
        <v>#REF!</v>
      </c>
      <c r="AE58" s="53">
        <f t="shared" si="12"/>
        <v>0</v>
      </c>
      <c r="AF58" s="53">
        <f t="shared" si="13"/>
        <v>0</v>
      </c>
      <c r="AG58" s="53">
        <f t="shared" si="14"/>
        <v>0</v>
      </c>
      <c r="AH58" s="36" t="e">
        <f t="shared" si="15"/>
        <v>#REF!</v>
      </c>
      <c r="AM58" s="23">
        <f t="shared" si="16"/>
        <v>0</v>
      </c>
    </row>
    <row r="59" spans="1:39" x14ac:dyDescent="0.2">
      <c r="A59" s="23">
        <v>56</v>
      </c>
      <c r="B59" s="23" t="str">
        <f>VLOOKUP($A59,'[1]פרופיל מציע  + מסמכים שיש להגיש'!$C$6:$H$16555,2)</f>
        <v>נעמה בע"מ</v>
      </c>
      <c r="C59" s="23" t="str">
        <f t="shared" si="3"/>
        <v>0</v>
      </c>
      <c r="D59" s="41"/>
      <c r="E59" s="43"/>
      <c r="F59" s="43"/>
      <c r="G59" s="42"/>
      <c r="H59" s="43"/>
      <c r="I59" s="43"/>
      <c r="J59" s="42"/>
      <c r="K59" s="42"/>
      <c r="L59" s="42"/>
      <c r="M59" s="57" t="str">
        <f t="shared" si="0"/>
        <v/>
      </c>
      <c r="N59" s="27" t="str">
        <f>IF(M59="","",VLOOKUP($A59,'[1]פרופיל מציע  + מסמכים שיש להגיש'!$C$6:$H$16555,4))</f>
        <v/>
      </c>
      <c r="O59" s="46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6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23" t="str">
        <f t="shared" si="4"/>
        <v>not submittied</v>
      </c>
      <c r="R59" s="65" t="e">
        <f t="shared" si="5"/>
        <v>#NUM!</v>
      </c>
      <c r="W59" s="67">
        <f t="shared" si="6"/>
        <v>0</v>
      </c>
      <c r="X59" s="23">
        <f t="shared" si="7"/>
        <v>7629</v>
      </c>
      <c r="Y59" s="50" t="e">
        <f t="shared" si="8"/>
        <v>#REF!</v>
      </c>
      <c r="Z59" s="23" t="e">
        <f t="shared" si="9"/>
        <v>#REF!</v>
      </c>
      <c r="AA59" s="28" t="e">
        <f t="shared" si="1"/>
        <v>#REF!</v>
      </c>
      <c r="AB59" s="29" t="e">
        <f t="shared" si="2"/>
        <v>#REF!</v>
      </c>
      <c r="AC59" s="28" t="e">
        <f t="shared" si="10"/>
        <v>#REF!</v>
      </c>
      <c r="AD59" s="23" t="e">
        <f t="shared" si="11"/>
        <v>#REF!</v>
      </c>
      <c r="AE59" s="53">
        <f t="shared" si="12"/>
        <v>0</v>
      </c>
      <c r="AF59" s="53">
        <f t="shared" si="13"/>
        <v>0</v>
      </c>
      <c r="AG59" s="53">
        <f t="shared" si="14"/>
        <v>0</v>
      </c>
      <c r="AH59" s="36" t="e">
        <f t="shared" si="15"/>
        <v>#REF!</v>
      </c>
      <c r="AM59" s="23">
        <f t="shared" si="16"/>
        <v>0</v>
      </c>
    </row>
    <row r="60" spans="1:39" x14ac:dyDescent="0.2">
      <c r="A60" s="23">
        <v>57</v>
      </c>
      <c r="B60" s="23" t="str">
        <f>VLOOKUP($A60,'[1]פרופיל מציע  + מסמכים שיש להגיש'!$C$6:$H$16555,2)</f>
        <v>השלושה א.ד. נצרת בע"מ</v>
      </c>
      <c r="C60" s="23" t="str">
        <f t="shared" si="3"/>
        <v>0</v>
      </c>
      <c r="D60" s="41"/>
      <c r="E60" s="43"/>
      <c r="F60" s="43"/>
      <c r="G60" s="42"/>
      <c r="H60" s="43"/>
      <c r="I60" s="43"/>
      <c r="J60" s="42"/>
      <c r="K60" s="42"/>
      <c r="L60" s="42"/>
      <c r="M60" s="57" t="str">
        <f t="shared" si="0"/>
        <v/>
      </c>
      <c r="N60" s="27" t="str">
        <f>IF(M60="","",VLOOKUP($A60,'[1]פרופיל מציע  + מסמכים שיש להגיש'!$C$6:$H$16555,4))</f>
        <v/>
      </c>
      <c r="O60" s="46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6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23" t="str">
        <f t="shared" si="4"/>
        <v>not submittied</v>
      </c>
      <c r="R60" s="65" t="e">
        <f t="shared" si="5"/>
        <v>#NUM!</v>
      </c>
      <c r="W60" s="67">
        <f t="shared" si="6"/>
        <v>0</v>
      </c>
      <c r="X60" s="23">
        <f t="shared" si="7"/>
        <v>7629</v>
      </c>
      <c r="Y60" s="50" t="e">
        <f t="shared" si="8"/>
        <v>#REF!</v>
      </c>
      <c r="Z60" s="23" t="e">
        <f t="shared" si="9"/>
        <v>#REF!</v>
      </c>
      <c r="AA60" s="28" t="e">
        <f t="shared" si="1"/>
        <v>#REF!</v>
      </c>
      <c r="AB60" s="29" t="e">
        <f t="shared" si="2"/>
        <v>#REF!</v>
      </c>
      <c r="AC60" s="28" t="e">
        <f t="shared" si="10"/>
        <v>#REF!</v>
      </c>
      <c r="AD60" s="23" t="e">
        <f t="shared" si="11"/>
        <v>#REF!</v>
      </c>
      <c r="AE60" s="53">
        <f t="shared" si="12"/>
        <v>0</v>
      </c>
      <c r="AF60" s="53">
        <f t="shared" si="13"/>
        <v>0</v>
      </c>
      <c r="AG60" s="53">
        <f t="shared" si="14"/>
        <v>0</v>
      </c>
      <c r="AH60" s="36" t="e">
        <f t="shared" si="15"/>
        <v>#REF!</v>
      </c>
      <c r="AM60" s="23">
        <f t="shared" si="16"/>
        <v>0</v>
      </c>
    </row>
    <row r="61" spans="1:39" x14ac:dyDescent="0.2">
      <c r="A61" s="23">
        <v>58</v>
      </c>
      <c r="B61" s="23" t="str">
        <f>VLOOKUP($A61,'[1]פרופיל מציע  + מסמכים שיש להגיש'!$C$6:$H$16555,2)</f>
        <v>מוסך זני רחובות בע"מ</v>
      </c>
      <c r="C61" s="23" t="str">
        <f t="shared" si="3"/>
        <v>0</v>
      </c>
      <c r="D61" s="41"/>
      <c r="E61" s="43"/>
      <c r="F61" s="43"/>
      <c r="G61" s="42"/>
      <c r="H61" s="43"/>
      <c r="I61" s="43"/>
      <c r="J61" s="42"/>
      <c r="K61" s="42"/>
      <c r="L61" s="42"/>
      <c r="M61" s="57" t="str">
        <f t="shared" si="0"/>
        <v/>
      </c>
      <c r="N61" s="27" t="str">
        <f>IF(M61="","",VLOOKUP($A61,'[1]פרופיל מציע  + מסמכים שיש להגיש'!$C$6:$H$16555,4))</f>
        <v/>
      </c>
      <c r="O61" s="46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6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23" t="str">
        <f t="shared" si="4"/>
        <v>not submittied</v>
      </c>
      <c r="R61" s="65" t="e">
        <f t="shared" si="5"/>
        <v>#NUM!</v>
      </c>
      <c r="W61" s="67">
        <f t="shared" si="6"/>
        <v>0</v>
      </c>
      <c r="X61" s="23">
        <f t="shared" si="7"/>
        <v>7629</v>
      </c>
      <c r="Y61" s="50" t="e">
        <f t="shared" si="8"/>
        <v>#REF!</v>
      </c>
      <c r="Z61" s="23" t="e">
        <f t="shared" si="9"/>
        <v>#REF!</v>
      </c>
      <c r="AA61" s="28" t="e">
        <f t="shared" si="1"/>
        <v>#REF!</v>
      </c>
      <c r="AB61" s="29" t="e">
        <f t="shared" si="2"/>
        <v>#REF!</v>
      </c>
      <c r="AC61" s="28" t="e">
        <f t="shared" si="10"/>
        <v>#REF!</v>
      </c>
      <c r="AD61" s="23" t="e">
        <f t="shared" si="11"/>
        <v>#REF!</v>
      </c>
      <c r="AE61" s="53">
        <f t="shared" si="12"/>
        <v>0</v>
      </c>
      <c r="AF61" s="53">
        <f t="shared" si="13"/>
        <v>0</v>
      </c>
      <c r="AG61" s="53">
        <f t="shared" si="14"/>
        <v>0</v>
      </c>
      <c r="AH61" s="36" t="e">
        <f t="shared" si="15"/>
        <v>#REF!</v>
      </c>
      <c r="AM61" s="23">
        <f t="shared" si="16"/>
        <v>0</v>
      </c>
    </row>
    <row r="62" spans="1:39" x14ac:dyDescent="0.2">
      <c r="A62" s="23">
        <v>59</v>
      </c>
      <c r="B62" s="23" t="str">
        <f>VLOOKUP($A62,'[1]פרופיל מציע  + מסמכים שיש להגיש'!$C$6:$H$16555,2)</f>
        <v>אוטו חן, מרכז שרות לרכב, עטרות</v>
      </c>
      <c r="C62" s="23" t="str">
        <f t="shared" si="3"/>
        <v>0</v>
      </c>
      <c r="D62" s="41"/>
      <c r="E62" s="43"/>
      <c r="F62" s="43"/>
      <c r="G62" s="42"/>
      <c r="H62" s="43"/>
      <c r="I62" s="43"/>
      <c r="J62" s="42"/>
      <c r="K62" s="42"/>
      <c r="L62" s="42"/>
      <c r="M62" s="57" t="str">
        <f t="shared" si="0"/>
        <v/>
      </c>
      <c r="N62" s="27" t="str">
        <f>IF(M62="","",VLOOKUP($A62,'[1]פרופיל מציע  + מסמכים שיש להגיש'!$C$6:$H$16555,4))</f>
        <v/>
      </c>
      <c r="O62" s="46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6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23" t="str">
        <f t="shared" si="4"/>
        <v>not submittied</v>
      </c>
      <c r="R62" s="65" t="e">
        <f t="shared" si="5"/>
        <v>#NUM!</v>
      </c>
      <c r="W62" s="67">
        <f t="shared" si="6"/>
        <v>0</v>
      </c>
      <c r="X62" s="23">
        <f t="shared" si="7"/>
        <v>7629</v>
      </c>
      <c r="Y62" s="50" t="e">
        <f t="shared" si="8"/>
        <v>#REF!</v>
      </c>
      <c r="Z62" s="23" t="e">
        <f t="shared" si="9"/>
        <v>#REF!</v>
      </c>
      <c r="AA62" s="28" t="e">
        <f t="shared" si="1"/>
        <v>#REF!</v>
      </c>
      <c r="AB62" s="29" t="e">
        <f t="shared" si="2"/>
        <v>#REF!</v>
      </c>
      <c r="AC62" s="28" t="e">
        <f t="shared" si="10"/>
        <v>#REF!</v>
      </c>
      <c r="AD62" s="23" t="e">
        <f t="shared" si="11"/>
        <v>#REF!</v>
      </c>
      <c r="AE62" s="53">
        <f t="shared" si="12"/>
        <v>0</v>
      </c>
      <c r="AF62" s="53">
        <f t="shared" si="13"/>
        <v>0</v>
      </c>
      <c r="AG62" s="53">
        <f t="shared" si="14"/>
        <v>0</v>
      </c>
      <c r="AH62" s="36" t="e">
        <f t="shared" si="15"/>
        <v>#REF!</v>
      </c>
      <c r="AM62" s="23">
        <f t="shared" si="16"/>
        <v>0</v>
      </c>
    </row>
    <row r="63" spans="1:39" x14ac:dyDescent="0.2">
      <c r="A63" s="23">
        <v>60</v>
      </c>
      <c r="B63" s="23" t="str">
        <f>VLOOKUP($A63,'[1]פרופיל מציע  + מסמכים שיש להגיש'!$C$6:$H$16555,2)</f>
        <v>א.ס. עבד אלהאדי בע"מ</v>
      </c>
      <c r="C63" s="23" t="str">
        <f t="shared" si="3"/>
        <v>0</v>
      </c>
      <c r="D63" s="41"/>
      <c r="E63" s="43"/>
      <c r="F63" s="43"/>
      <c r="G63" s="42"/>
      <c r="H63" s="43"/>
      <c r="I63" s="43"/>
      <c r="J63" s="42"/>
      <c r="K63" s="42"/>
      <c r="L63" s="42"/>
      <c r="M63" s="57" t="str">
        <f t="shared" si="0"/>
        <v/>
      </c>
      <c r="N63" s="27" t="str">
        <f>IF(M63="","",VLOOKUP($A63,'[1]פרופיל מציע  + מסמכים שיש להגיש'!$C$6:$H$16555,4))</f>
        <v/>
      </c>
      <c r="O63" s="46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6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23" t="str">
        <f t="shared" si="4"/>
        <v>not submittied</v>
      </c>
      <c r="R63" s="65" t="e">
        <f t="shared" si="5"/>
        <v>#NUM!</v>
      </c>
      <c r="W63" s="67">
        <f t="shared" si="6"/>
        <v>0</v>
      </c>
      <c r="X63" s="23">
        <f t="shared" si="7"/>
        <v>7629</v>
      </c>
      <c r="Y63" s="50" t="e">
        <f t="shared" si="8"/>
        <v>#REF!</v>
      </c>
      <c r="Z63" s="23" t="e">
        <f t="shared" si="9"/>
        <v>#REF!</v>
      </c>
      <c r="AA63" s="28" t="e">
        <f t="shared" si="1"/>
        <v>#REF!</v>
      </c>
      <c r="AB63" s="29" t="e">
        <f t="shared" si="2"/>
        <v>#REF!</v>
      </c>
      <c r="AC63" s="28" t="e">
        <f t="shared" si="10"/>
        <v>#REF!</v>
      </c>
      <c r="AD63" s="23" t="e">
        <f t="shared" si="11"/>
        <v>#REF!</v>
      </c>
      <c r="AE63" s="53">
        <f t="shared" si="12"/>
        <v>0</v>
      </c>
      <c r="AF63" s="53">
        <f t="shared" si="13"/>
        <v>0</v>
      </c>
      <c r="AG63" s="53">
        <f t="shared" si="14"/>
        <v>0</v>
      </c>
      <c r="AH63" s="36" t="e">
        <f t="shared" si="15"/>
        <v>#REF!</v>
      </c>
      <c r="AM63" s="23">
        <f t="shared" si="16"/>
        <v>0</v>
      </c>
    </row>
    <row r="64" spans="1:39" x14ac:dyDescent="0.2">
      <c r="A64" s="23">
        <v>61</v>
      </c>
      <c r="B64" s="23" t="str">
        <f>VLOOKUP($A64,'[1]פרופיל מציע  + מסמכים שיש להגיש'!$C$6:$H$16555,2)</f>
        <v>ב.אמין מוטורס בע"מ</v>
      </c>
      <c r="C64" s="23" t="str">
        <f t="shared" si="3"/>
        <v>0</v>
      </c>
      <c r="D64" s="41"/>
      <c r="E64" s="43"/>
      <c r="F64" s="43"/>
      <c r="G64" s="42"/>
      <c r="H64" s="43"/>
      <c r="I64" s="43"/>
      <c r="J64" s="42"/>
      <c r="K64" s="42"/>
      <c r="L64" s="42"/>
      <c r="M64" s="57" t="str">
        <f t="shared" si="0"/>
        <v/>
      </c>
      <c r="N64" s="27" t="str">
        <f>IF(M64="","",VLOOKUP($A64,'[1]פרופיל מציע  + מסמכים שיש להגיש'!$C$6:$H$16555,4))</f>
        <v/>
      </c>
      <c r="O64" s="46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6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23" t="str">
        <f t="shared" si="4"/>
        <v>not submittied</v>
      </c>
      <c r="R64" s="65" t="e">
        <f t="shared" si="5"/>
        <v>#NUM!</v>
      </c>
      <c r="W64" s="67">
        <f t="shared" si="6"/>
        <v>0</v>
      </c>
      <c r="X64" s="23">
        <f t="shared" si="7"/>
        <v>7629</v>
      </c>
      <c r="Y64" s="50" t="e">
        <f t="shared" si="8"/>
        <v>#REF!</v>
      </c>
      <c r="Z64" s="23" t="e">
        <f t="shared" si="9"/>
        <v>#REF!</v>
      </c>
      <c r="AA64" s="28" t="e">
        <f t="shared" si="1"/>
        <v>#REF!</v>
      </c>
      <c r="AB64" s="29" t="e">
        <f t="shared" si="2"/>
        <v>#REF!</v>
      </c>
      <c r="AC64" s="28" t="e">
        <f t="shared" si="10"/>
        <v>#REF!</v>
      </c>
      <c r="AD64" s="23" t="e">
        <f t="shared" si="11"/>
        <v>#REF!</v>
      </c>
      <c r="AE64" s="53">
        <f t="shared" si="12"/>
        <v>0</v>
      </c>
      <c r="AF64" s="53">
        <f t="shared" si="13"/>
        <v>0</v>
      </c>
      <c r="AG64" s="53">
        <f t="shared" si="14"/>
        <v>0</v>
      </c>
      <c r="AH64" s="36" t="e">
        <f t="shared" si="15"/>
        <v>#REF!</v>
      </c>
      <c r="AM64" s="23">
        <f t="shared" si="16"/>
        <v>0</v>
      </c>
    </row>
    <row r="65" spans="1:39" x14ac:dyDescent="0.2">
      <c r="A65" s="23">
        <v>62</v>
      </c>
      <c r="B65" s="23" t="str">
        <f>VLOOKUP($A65,'[1]פרופיל מציע  + מסמכים שיש להגיש'!$C$6:$H$16555,2)</f>
        <v>מוסך יחזקאל ובניו בע"מ</v>
      </c>
      <c r="C65" s="23" t="str">
        <f t="shared" si="3"/>
        <v>0</v>
      </c>
      <c r="D65" s="41"/>
      <c r="E65" s="43"/>
      <c r="F65" s="43"/>
      <c r="G65" s="42"/>
      <c r="H65" s="43"/>
      <c r="I65" s="43"/>
      <c r="J65" s="42"/>
      <c r="K65" s="42"/>
      <c r="L65" s="42"/>
      <c r="M65" s="57" t="str">
        <f t="shared" si="0"/>
        <v/>
      </c>
      <c r="N65" s="27" t="str">
        <f>IF(M65="","",VLOOKUP($A65,'[1]פרופיל מציע  + מסמכים שיש להגיש'!$C$6:$H$16555,4))</f>
        <v/>
      </c>
      <c r="O65" s="46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6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23" t="str">
        <f t="shared" si="4"/>
        <v>not submittied</v>
      </c>
      <c r="R65" s="65" t="e">
        <f t="shared" si="5"/>
        <v>#NUM!</v>
      </c>
      <c r="W65" s="67">
        <f t="shared" si="6"/>
        <v>0</v>
      </c>
      <c r="X65" s="23">
        <f t="shared" si="7"/>
        <v>7629</v>
      </c>
      <c r="Y65" s="50" t="e">
        <f t="shared" si="8"/>
        <v>#REF!</v>
      </c>
      <c r="Z65" s="23" t="e">
        <f t="shared" si="9"/>
        <v>#REF!</v>
      </c>
      <c r="AA65" s="28" t="e">
        <f t="shared" si="1"/>
        <v>#REF!</v>
      </c>
      <c r="AB65" s="29" t="e">
        <f t="shared" si="2"/>
        <v>#REF!</v>
      </c>
      <c r="AC65" s="28" t="e">
        <f t="shared" si="10"/>
        <v>#REF!</v>
      </c>
      <c r="AD65" s="23" t="e">
        <f t="shared" si="11"/>
        <v>#REF!</v>
      </c>
      <c r="AE65" s="53">
        <f t="shared" si="12"/>
        <v>0</v>
      </c>
      <c r="AF65" s="53">
        <f t="shared" si="13"/>
        <v>0</v>
      </c>
      <c r="AG65" s="53">
        <f t="shared" si="14"/>
        <v>0</v>
      </c>
      <c r="AH65" s="36" t="e">
        <f t="shared" si="15"/>
        <v>#REF!</v>
      </c>
      <c r="AM65" s="23">
        <f t="shared" si="16"/>
        <v>0</v>
      </c>
    </row>
    <row r="66" spans="1:39" x14ac:dyDescent="0.2">
      <c r="A66" s="23">
        <v>63</v>
      </c>
      <c r="B66" s="23" t="str">
        <f>VLOOKUP($A66,'[1]פרופיל מציע  + מסמכים שיש להגיש'!$C$6:$H$16555,2)</f>
        <v>אלמוג ופנר - שרותים לרכב בע"מ</v>
      </c>
      <c r="C66" s="23" t="str">
        <f t="shared" si="3"/>
        <v>0</v>
      </c>
      <c r="D66" s="41"/>
      <c r="E66" s="43"/>
      <c r="F66" s="43"/>
      <c r="G66" s="42"/>
      <c r="H66" s="43"/>
      <c r="I66" s="43"/>
      <c r="J66" s="42"/>
      <c r="K66" s="42"/>
      <c r="L66" s="42"/>
      <c r="M66" s="57" t="str">
        <f t="shared" si="0"/>
        <v/>
      </c>
      <c r="N66" s="27" t="str">
        <f>IF(M66="","",VLOOKUP($A66,'[1]פרופיל מציע  + מסמכים שיש להגיש'!$C$6:$H$16555,4))</f>
        <v/>
      </c>
      <c r="O66" s="46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6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23" t="str">
        <f t="shared" si="4"/>
        <v>not submittied</v>
      </c>
      <c r="R66" s="65" t="e">
        <f t="shared" si="5"/>
        <v>#NUM!</v>
      </c>
      <c r="W66" s="67">
        <f t="shared" si="6"/>
        <v>0</v>
      </c>
      <c r="X66" s="23">
        <f t="shared" si="7"/>
        <v>7629</v>
      </c>
      <c r="Y66" s="50" t="e">
        <f t="shared" si="8"/>
        <v>#REF!</v>
      </c>
      <c r="Z66" s="23" t="e">
        <f t="shared" si="9"/>
        <v>#REF!</v>
      </c>
      <c r="AA66" s="28" t="e">
        <f t="shared" si="1"/>
        <v>#REF!</v>
      </c>
      <c r="AB66" s="29" t="e">
        <f t="shared" si="2"/>
        <v>#REF!</v>
      </c>
      <c r="AC66" s="28" t="e">
        <f t="shared" si="10"/>
        <v>#REF!</v>
      </c>
      <c r="AD66" s="23" t="e">
        <f t="shared" si="11"/>
        <v>#REF!</v>
      </c>
      <c r="AE66" s="53">
        <f t="shared" si="12"/>
        <v>0</v>
      </c>
      <c r="AF66" s="53">
        <f t="shared" si="13"/>
        <v>0</v>
      </c>
      <c r="AG66" s="53">
        <f t="shared" si="14"/>
        <v>0</v>
      </c>
      <c r="AH66" s="36" t="e">
        <f t="shared" si="15"/>
        <v>#REF!</v>
      </c>
      <c r="AM66" s="23">
        <f t="shared" si="16"/>
        <v>0</v>
      </c>
    </row>
    <row r="67" spans="1:39" x14ac:dyDescent="0.2">
      <c r="A67" s="23">
        <v>64</v>
      </c>
      <c r="B67" s="23" t="str">
        <f>VLOOKUP($A67,'[1]פרופיל מציע  + מסמכים שיש להגיש'!$C$6:$H$16555,2)</f>
        <v>ה. שלומי מוסכים 200 בע"מ</v>
      </c>
      <c r="C67" s="23" t="str">
        <f t="shared" si="3"/>
        <v>0</v>
      </c>
      <c r="D67" s="41"/>
      <c r="E67" s="43"/>
      <c r="F67" s="43"/>
      <c r="G67" s="42"/>
      <c r="H67" s="43"/>
      <c r="I67" s="43"/>
      <c r="J67" s="42"/>
      <c r="K67" s="42"/>
      <c r="L67" s="42"/>
      <c r="M67" s="57" t="str">
        <f t="shared" si="0"/>
        <v/>
      </c>
      <c r="N67" s="27" t="str">
        <f>IF(M67="","",VLOOKUP($A67,'[1]פרופיל מציע  + מסמכים שיש להגיש'!$C$6:$H$16555,4))</f>
        <v/>
      </c>
      <c r="O67" s="46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6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23" t="str">
        <f t="shared" si="4"/>
        <v>not submittied</v>
      </c>
      <c r="R67" s="65" t="e">
        <f t="shared" si="5"/>
        <v>#NUM!</v>
      </c>
      <c r="W67" s="67">
        <f t="shared" si="6"/>
        <v>0</v>
      </c>
      <c r="X67" s="23">
        <f t="shared" si="7"/>
        <v>7629</v>
      </c>
      <c r="Y67" s="50" t="e">
        <f t="shared" si="8"/>
        <v>#REF!</v>
      </c>
      <c r="Z67" s="23" t="e">
        <f t="shared" si="9"/>
        <v>#REF!</v>
      </c>
      <c r="AA67" s="28" t="e">
        <f t="shared" si="1"/>
        <v>#REF!</v>
      </c>
      <c r="AB67" s="29" t="e">
        <f t="shared" si="2"/>
        <v>#REF!</v>
      </c>
      <c r="AC67" s="28" t="e">
        <f t="shared" si="10"/>
        <v>#REF!</v>
      </c>
      <c r="AD67" s="23" t="e">
        <f t="shared" si="11"/>
        <v>#REF!</v>
      </c>
      <c r="AE67" s="53">
        <f t="shared" si="12"/>
        <v>0</v>
      </c>
      <c r="AF67" s="53">
        <f t="shared" si="13"/>
        <v>0</v>
      </c>
      <c r="AG67" s="53">
        <f t="shared" si="14"/>
        <v>0</v>
      </c>
      <c r="AH67" s="36" t="e">
        <f t="shared" si="15"/>
        <v>#REF!</v>
      </c>
      <c r="AM67" s="23">
        <f t="shared" si="16"/>
        <v>0</v>
      </c>
    </row>
    <row r="68" spans="1:39" x14ac:dyDescent="0.2">
      <c r="A68" s="23">
        <v>65</v>
      </c>
      <c r="B68" s="23" t="str">
        <f>VLOOKUP($A68,'[1]פרופיל מציע  + מסמכים שיש להגיש'!$C$6:$H$16555,2)</f>
        <v>מוסך מונזה בע"מ</v>
      </c>
      <c r="C68" s="23" t="str">
        <f t="shared" si="3"/>
        <v>0</v>
      </c>
      <c r="D68" s="41"/>
      <c r="E68" s="43"/>
      <c r="F68" s="43"/>
      <c r="G68" s="42"/>
      <c r="H68" s="43"/>
      <c r="I68" s="43"/>
      <c r="J68" s="42"/>
      <c r="K68" s="42"/>
      <c r="L68" s="42"/>
      <c r="M68" s="57" t="str">
        <f t="shared" ref="M68:M131" si="20">IF(COUNT(D68:L68)=9,$AH68,"")</f>
        <v/>
      </c>
      <c r="N68" s="27" t="str">
        <f>IF(M68="","",VLOOKUP($A68,'[1]פרופיל מציע  + מסמכים שיש להגיש'!$C$6:$H$16555,4))</f>
        <v/>
      </c>
      <c r="O68" s="46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6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23" t="str">
        <f t="shared" si="4"/>
        <v>not submittied</v>
      </c>
      <c r="R68" s="65" t="e">
        <f t="shared" si="5"/>
        <v>#NUM!</v>
      </c>
      <c r="W68" s="67">
        <f t="shared" si="6"/>
        <v>0</v>
      </c>
      <c r="X68" s="23">
        <f t="shared" si="7"/>
        <v>7629</v>
      </c>
      <c r="Y68" s="50" t="e">
        <f t="shared" si="8"/>
        <v>#REF!</v>
      </c>
      <c r="Z68" s="23" t="e">
        <f t="shared" si="9"/>
        <v>#REF!</v>
      </c>
      <c r="AA68" s="28" t="e">
        <f t="shared" ref="AA68:AA131" si="21">SUM($BL$40:$BL$43)*$G68</f>
        <v>#REF!</v>
      </c>
      <c r="AB68" s="29" t="e">
        <f t="shared" ref="AB68:AB131" si="22">0.7*SUM($BM$40:$BM$43)*(1-$H68)+0.3*SUM($BN$40:$BN$43)*(1-$I68)</f>
        <v>#REF!</v>
      </c>
      <c r="AC68" s="28" t="e">
        <f t="shared" si="10"/>
        <v>#REF!</v>
      </c>
      <c r="AD68" s="23" t="e">
        <f t="shared" si="11"/>
        <v>#REF!</v>
      </c>
      <c r="AE68" s="53">
        <f t="shared" si="12"/>
        <v>0</v>
      </c>
      <c r="AF68" s="53">
        <f t="shared" si="13"/>
        <v>0</v>
      </c>
      <c r="AG68" s="53">
        <f t="shared" si="14"/>
        <v>0</v>
      </c>
      <c r="AH68" s="36" t="e">
        <f t="shared" si="15"/>
        <v>#REF!</v>
      </c>
      <c r="AM68" s="23">
        <f t="shared" si="16"/>
        <v>0</v>
      </c>
    </row>
    <row r="69" spans="1:39" x14ac:dyDescent="0.2">
      <c r="A69" s="23">
        <v>66</v>
      </c>
      <c r="B69" s="23" t="str">
        <f>VLOOKUP($A69,'[1]פרופיל מציע  + מסמכים שיש להגיש'!$C$6:$H$16555,2)</f>
        <v>מרכז שירות נתן אקספרס ובנו בע"מ</v>
      </c>
      <c r="C69" s="23" t="str">
        <f t="shared" ref="C69:C132" si="23">IF(D69&gt;0,"1","0")</f>
        <v>0</v>
      </c>
      <c r="D69" s="41"/>
      <c r="E69" s="43"/>
      <c r="F69" s="43"/>
      <c r="G69" s="42"/>
      <c r="H69" s="43"/>
      <c r="I69" s="43"/>
      <c r="J69" s="42"/>
      <c r="K69" s="42"/>
      <c r="L69" s="42"/>
      <c r="M69" s="57" t="str">
        <f t="shared" si="20"/>
        <v/>
      </c>
      <c r="N69" s="27" t="str">
        <f>IF(M69="","",VLOOKUP($A69,'[1]פרופיל מציע  + מסמכים שיש להגיש'!$C$6:$H$16555,4))</f>
        <v/>
      </c>
      <c r="O69" s="46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6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23" t="str">
        <f t="shared" ref="Q69:Q132" si="24">IF($D69&gt;0,IF(AND($O69="",$P69=""),IF($M69&lt;1.1*$T$5,"in","out"),"in"),"not submittied")</f>
        <v>not submittied</v>
      </c>
      <c r="R69" s="65" t="e">
        <f t="shared" ref="R69:R132" si="25">IF(AND(O$4="",$P69=""),IF($D69&gt;0,IF(AND($O69="",$P69="",$Q69="in",$M69&gt;$T$5),$T$5,$M69)),"")</f>
        <v>#NUM!</v>
      </c>
      <c r="W69" s="67">
        <f t="shared" ref="W69:W132" si="26">40*$D69</f>
        <v>0</v>
      </c>
      <c r="X69" s="23">
        <f t="shared" ref="X69:X132" si="27">5627*(1-$E69)+2002*(1-$F69)</f>
        <v>7629</v>
      </c>
      <c r="Y69" s="50" t="e">
        <f t="shared" ref="Y69:Y132" si="28">$G69*SUM($BT$5:$CK$5)</f>
        <v>#REF!</v>
      </c>
      <c r="Z69" s="23" t="e">
        <f t="shared" ref="Z69:Z132" si="29">SUM($BT$6:$CK$17)*(0.8*(1-$H69)+0.2*0.75*(1-$I69))</f>
        <v>#REF!</v>
      </c>
      <c r="AA69" s="28" t="e">
        <f t="shared" si="21"/>
        <v>#REF!</v>
      </c>
      <c r="AB69" s="29" t="e">
        <f t="shared" si="22"/>
        <v>#REF!</v>
      </c>
      <c r="AC69" s="28" t="e">
        <f t="shared" ref="AC69:AC132" si="30">SUM($BL$4:$BL$34)*$G69</f>
        <v>#REF!</v>
      </c>
      <c r="AD69" s="23" t="e">
        <f t="shared" ref="AD69:AD132" si="31">0.5*SUM($BM$4:$BM$34)*(1-$H69)+0.5*0.75*(1-$I69)*SUM($BM$4:$BM$34)</f>
        <v>#REF!</v>
      </c>
      <c r="AE69" s="53">
        <f t="shared" ref="AE69:AE132" si="32">$J69*3</f>
        <v>0</v>
      </c>
      <c r="AF69" s="53">
        <f t="shared" ref="AF69:AF132" si="33">$K69*4</f>
        <v>0</v>
      </c>
      <c r="AG69" s="53">
        <f t="shared" ref="AG69:AG132" si="34">$L69*12</f>
        <v>0</v>
      </c>
      <c r="AH69" s="36" t="e">
        <f t="shared" ref="AH69:AH132" si="35">SUM(W69:AG69)</f>
        <v>#REF!</v>
      </c>
      <c r="AM69" s="23">
        <f t="shared" ref="AM69:AM132" si="36">IF(Q70="בפנים",N69,0)</f>
        <v>0</v>
      </c>
    </row>
    <row r="70" spans="1:39" x14ac:dyDescent="0.2">
      <c r="A70" s="23">
        <v>67</v>
      </c>
      <c r="B70" s="23" t="str">
        <f>VLOOKUP($A70,'[1]פרופיל מציע  + מסמכים שיש להגיש'!$C$6:$H$16555,2)</f>
        <v>מרכז שירות אקספרס מוטורס חולון בע"מ</v>
      </c>
      <c r="C70" s="23" t="str">
        <f t="shared" si="23"/>
        <v>0</v>
      </c>
      <c r="D70" s="41"/>
      <c r="E70" s="43"/>
      <c r="F70" s="43"/>
      <c r="G70" s="42"/>
      <c r="H70" s="43"/>
      <c r="I70" s="43"/>
      <c r="J70" s="42"/>
      <c r="K70" s="42"/>
      <c r="L70" s="42"/>
      <c r="M70" s="57" t="str">
        <f t="shared" si="20"/>
        <v/>
      </c>
      <c r="N70" s="27" t="str">
        <f>IF(M70="","",VLOOKUP($A70,'[1]פרופיל מציע  + מסמכים שיש להגיש'!$C$6:$H$16555,4))</f>
        <v/>
      </c>
      <c r="O70" s="46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6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23" t="str">
        <f t="shared" si="24"/>
        <v>not submittied</v>
      </c>
      <c r="R70" s="65" t="e">
        <f t="shared" si="25"/>
        <v>#NUM!</v>
      </c>
      <c r="W70" s="67">
        <f t="shared" si="26"/>
        <v>0</v>
      </c>
      <c r="X70" s="23">
        <f t="shared" si="27"/>
        <v>7629</v>
      </c>
      <c r="Y70" s="50" t="e">
        <f t="shared" si="28"/>
        <v>#REF!</v>
      </c>
      <c r="Z70" s="23" t="e">
        <f t="shared" si="29"/>
        <v>#REF!</v>
      </c>
      <c r="AA70" s="28" t="e">
        <f t="shared" si="21"/>
        <v>#REF!</v>
      </c>
      <c r="AB70" s="29" t="e">
        <f t="shared" si="22"/>
        <v>#REF!</v>
      </c>
      <c r="AC70" s="28" t="e">
        <f t="shared" si="30"/>
        <v>#REF!</v>
      </c>
      <c r="AD70" s="23" t="e">
        <f t="shared" si="31"/>
        <v>#REF!</v>
      </c>
      <c r="AE70" s="53">
        <f t="shared" si="32"/>
        <v>0</v>
      </c>
      <c r="AF70" s="53">
        <f t="shared" si="33"/>
        <v>0</v>
      </c>
      <c r="AG70" s="53">
        <f t="shared" si="34"/>
        <v>0</v>
      </c>
      <c r="AH70" s="36" t="e">
        <f t="shared" si="35"/>
        <v>#REF!</v>
      </c>
      <c r="AM70" s="23">
        <f t="shared" si="36"/>
        <v>0</v>
      </c>
    </row>
    <row r="71" spans="1:39" x14ac:dyDescent="0.2">
      <c r="A71" s="23">
        <v>68</v>
      </c>
      <c r="B71" s="23" t="str">
        <f>VLOOKUP($A71,'[1]פרופיל מציע  + מסמכים שיש להגיש'!$C$6:$H$16555,2)</f>
        <v>יורומוטורס חדרה 2000 בע"מ</v>
      </c>
      <c r="C71" s="23" t="str">
        <f t="shared" si="23"/>
        <v>0</v>
      </c>
      <c r="D71" s="41"/>
      <c r="E71" s="43"/>
      <c r="F71" s="43"/>
      <c r="G71" s="42"/>
      <c r="H71" s="43"/>
      <c r="I71" s="43"/>
      <c r="J71" s="42"/>
      <c r="K71" s="42"/>
      <c r="L71" s="42"/>
      <c r="M71" s="57" t="str">
        <f t="shared" si="20"/>
        <v/>
      </c>
      <c r="N71" s="27" t="str">
        <f>IF(M71="","",VLOOKUP($A71,'[1]פרופיל מציע  + מסמכים שיש להגיש'!$C$6:$H$16555,4))</f>
        <v/>
      </c>
      <c r="O71" s="46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6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23" t="str">
        <f t="shared" si="24"/>
        <v>not submittied</v>
      </c>
      <c r="R71" s="65" t="e">
        <f t="shared" si="25"/>
        <v>#NUM!</v>
      </c>
      <c r="W71" s="67">
        <f t="shared" si="26"/>
        <v>0</v>
      </c>
      <c r="X71" s="23">
        <f t="shared" si="27"/>
        <v>7629</v>
      </c>
      <c r="Y71" s="50" t="e">
        <f t="shared" si="28"/>
        <v>#REF!</v>
      </c>
      <c r="Z71" s="23" t="e">
        <f t="shared" si="29"/>
        <v>#REF!</v>
      </c>
      <c r="AA71" s="28" t="e">
        <f t="shared" si="21"/>
        <v>#REF!</v>
      </c>
      <c r="AB71" s="29" t="e">
        <f t="shared" si="22"/>
        <v>#REF!</v>
      </c>
      <c r="AC71" s="28" t="e">
        <f t="shared" si="30"/>
        <v>#REF!</v>
      </c>
      <c r="AD71" s="23" t="e">
        <f t="shared" si="31"/>
        <v>#REF!</v>
      </c>
      <c r="AE71" s="53">
        <f t="shared" si="32"/>
        <v>0</v>
      </c>
      <c r="AF71" s="53">
        <f t="shared" si="33"/>
        <v>0</v>
      </c>
      <c r="AG71" s="53">
        <f t="shared" si="34"/>
        <v>0</v>
      </c>
      <c r="AH71" s="36" t="e">
        <f t="shared" si="35"/>
        <v>#REF!</v>
      </c>
      <c r="AM71" s="23">
        <f t="shared" si="36"/>
        <v>0</v>
      </c>
    </row>
    <row r="72" spans="1:39" x14ac:dyDescent="0.2">
      <c r="A72" s="23">
        <v>69</v>
      </c>
      <c r="B72" s="23" t="str">
        <f>VLOOKUP($A72,'[1]פרופיל מציע  + מסמכים שיש להגיש'!$C$6:$H$16555,2)</f>
        <v>מרכז שרות האחים תורג'י</v>
      </c>
      <c r="C72" s="23" t="str">
        <f t="shared" si="23"/>
        <v>0</v>
      </c>
      <c r="D72" s="41"/>
      <c r="E72" s="43"/>
      <c r="F72" s="43"/>
      <c r="G72" s="42"/>
      <c r="H72" s="43"/>
      <c r="I72" s="43"/>
      <c r="J72" s="42"/>
      <c r="K72" s="42"/>
      <c r="L72" s="42"/>
      <c r="M72" s="57" t="str">
        <f t="shared" si="20"/>
        <v/>
      </c>
      <c r="N72" s="27" t="str">
        <f>IF(M72="","",VLOOKUP($A72,'[1]פרופיל מציע  + מסמכים שיש להגיש'!$C$6:$H$16555,4))</f>
        <v/>
      </c>
      <c r="O72" s="46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6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23" t="str">
        <f t="shared" si="24"/>
        <v>not submittied</v>
      </c>
      <c r="R72" s="65" t="e">
        <f t="shared" si="25"/>
        <v>#NUM!</v>
      </c>
      <c r="W72" s="67">
        <f t="shared" si="26"/>
        <v>0</v>
      </c>
      <c r="X72" s="23">
        <f t="shared" si="27"/>
        <v>7629</v>
      </c>
      <c r="Y72" s="50" t="e">
        <f t="shared" si="28"/>
        <v>#REF!</v>
      </c>
      <c r="Z72" s="23" t="e">
        <f t="shared" si="29"/>
        <v>#REF!</v>
      </c>
      <c r="AA72" s="28" t="e">
        <f t="shared" si="21"/>
        <v>#REF!</v>
      </c>
      <c r="AB72" s="29" t="e">
        <f t="shared" si="22"/>
        <v>#REF!</v>
      </c>
      <c r="AC72" s="28" t="e">
        <f t="shared" si="30"/>
        <v>#REF!</v>
      </c>
      <c r="AD72" s="23" t="e">
        <f t="shared" si="31"/>
        <v>#REF!</v>
      </c>
      <c r="AE72" s="53">
        <f t="shared" si="32"/>
        <v>0</v>
      </c>
      <c r="AF72" s="53">
        <f t="shared" si="33"/>
        <v>0</v>
      </c>
      <c r="AG72" s="53">
        <f t="shared" si="34"/>
        <v>0</v>
      </c>
      <c r="AH72" s="36" t="e">
        <f t="shared" si="35"/>
        <v>#REF!</v>
      </c>
      <c r="AM72" s="23">
        <f t="shared" si="36"/>
        <v>0</v>
      </c>
    </row>
    <row r="73" spans="1:39" x14ac:dyDescent="0.2">
      <c r="A73" s="23">
        <v>70</v>
      </c>
      <c r="B73" s="23" t="str">
        <f>VLOOKUP($A73,'[1]פרופיל מציע  + מסמכים שיש להגיש'!$C$6:$H$16555,2)</f>
        <v>מוסכי תאוצה ירושלים 2003 בע"מ</v>
      </c>
      <c r="C73" s="23" t="str">
        <f t="shared" si="23"/>
        <v>0</v>
      </c>
      <c r="D73" s="41"/>
      <c r="E73" s="43"/>
      <c r="F73" s="43"/>
      <c r="G73" s="42"/>
      <c r="H73" s="43"/>
      <c r="I73" s="43"/>
      <c r="J73" s="42"/>
      <c r="K73" s="42"/>
      <c r="L73" s="42"/>
      <c r="M73" s="57" t="str">
        <f t="shared" si="20"/>
        <v/>
      </c>
      <c r="N73" s="27" t="str">
        <f>IF(M73="","",VLOOKUP($A73,'[1]פרופיל מציע  + מסמכים שיש להגיש'!$C$6:$H$16555,4))</f>
        <v/>
      </c>
      <c r="O73" s="46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6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23" t="str">
        <f t="shared" si="24"/>
        <v>not submittied</v>
      </c>
      <c r="R73" s="65" t="e">
        <f t="shared" si="25"/>
        <v>#NUM!</v>
      </c>
      <c r="W73" s="67">
        <f t="shared" si="26"/>
        <v>0</v>
      </c>
      <c r="X73" s="23">
        <f t="shared" si="27"/>
        <v>7629</v>
      </c>
      <c r="Y73" s="50" t="e">
        <f t="shared" si="28"/>
        <v>#REF!</v>
      </c>
      <c r="Z73" s="23" t="e">
        <f t="shared" si="29"/>
        <v>#REF!</v>
      </c>
      <c r="AA73" s="28" t="e">
        <f t="shared" si="21"/>
        <v>#REF!</v>
      </c>
      <c r="AB73" s="29" t="e">
        <f t="shared" si="22"/>
        <v>#REF!</v>
      </c>
      <c r="AC73" s="28" t="e">
        <f t="shared" si="30"/>
        <v>#REF!</v>
      </c>
      <c r="AD73" s="23" t="e">
        <f t="shared" si="31"/>
        <v>#REF!</v>
      </c>
      <c r="AE73" s="53">
        <f t="shared" si="32"/>
        <v>0</v>
      </c>
      <c r="AF73" s="53">
        <f t="shared" si="33"/>
        <v>0</v>
      </c>
      <c r="AG73" s="53">
        <f t="shared" si="34"/>
        <v>0</v>
      </c>
      <c r="AH73" s="36" t="e">
        <f t="shared" si="35"/>
        <v>#REF!</v>
      </c>
      <c r="AM73" s="23">
        <f t="shared" si="36"/>
        <v>0</v>
      </c>
    </row>
    <row r="74" spans="1:39" x14ac:dyDescent="0.2">
      <c r="A74" s="23">
        <v>71</v>
      </c>
      <c r="B74" s="23" t="str">
        <f>VLOOKUP($A74,'[1]פרופיל מציע  + מסמכים שיש להגיש'!$C$6:$H$16555,2)</f>
        <v>מרכז שירות י.א. אחים טויזר</v>
      </c>
      <c r="C74" s="23" t="str">
        <f t="shared" si="23"/>
        <v>0</v>
      </c>
      <c r="D74" s="41"/>
      <c r="E74" s="43"/>
      <c r="F74" s="43"/>
      <c r="G74" s="42"/>
      <c r="H74" s="43"/>
      <c r="I74" s="43"/>
      <c r="J74" s="42"/>
      <c r="K74" s="42"/>
      <c r="L74" s="42"/>
      <c r="M74" s="57" t="str">
        <f t="shared" si="20"/>
        <v/>
      </c>
      <c r="N74" s="27" t="str">
        <f>IF(M74="","",VLOOKUP($A74,'[1]פרופיל מציע  + מסמכים שיש להגיש'!$C$6:$H$16555,4))</f>
        <v/>
      </c>
      <c r="O74" s="46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6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23" t="str">
        <f t="shared" si="24"/>
        <v>not submittied</v>
      </c>
      <c r="R74" s="65" t="e">
        <f t="shared" si="25"/>
        <v>#NUM!</v>
      </c>
      <c r="W74" s="67">
        <f t="shared" si="26"/>
        <v>0</v>
      </c>
      <c r="X74" s="23">
        <f t="shared" si="27"/>
        <v>7629</v>
      </c>
      <c r="Y74" s="50" t="e">
        <f t="shared" si="28"/>
        <v>#REF!</v>
      </c>
      <c r="Z74" s="23" t="e">
        <f t="shared" si="29"/>
        <v>#REF!</v>
      </c>
      <c r="AA74" s="28" t="e">
        <f t="shared" si="21"/>
        <v>#REF!</v>
      </c>
      <c r="AB74" s="29" t="e">
        <f t="shared" si="22"/>
        <v>#REF!</v>
      </c>
      <c r="AC74" s="28" t="e">
        <f t="shared" si="30"/>
        <v>#REF!</v>
      </c>
      <c r="AD74" s="23" t="e">
        <f t="shared" si="31"/>
        <v>#REF!</v>
      </c>
      <c r="AE74" s="53">
        <f t="shared" si="32"/>
        <v>0</v>
      </c>
      <c r="AF74" s="53">
        <f t="shared" si="33"/>
        <v>0</v>
      </c>
      <c r="AG74" s="53">
        <f t="shared" si="34"/>
        <v>0</v>
      </c>
      <c r="AH74" s="36" t="e">
        <f t="shared" si="35"/>
        <v>#REF!</v>
      </c>
      <c r="AM74" s="23">
        <f t="shared" si="36"/>
        <v>0</v>
      </c>
    </row>
    <row r="75" spans="1:39" x14ac:dyDescent="0.2">
      <c r="A75" s="23">
        <v>72</v>
      </c>
      <c r="B75" s="23" t="str">
        <f>VLOOKUP($A75,'[1]פרופיל מציע  + מסמכים שיש להגיש'!$C$6:$H$16555,2)</f>
        <v>מוסכי דורון מוטורס בע"מ</v>
      </c>
      <c r="C75" s="23" t="str">
        <f t="shared" si="23"/>
        <v>0</v>
      </c>
      <c r="D75" s="41"/>
      <c r="E75" s="43"/>
      <c r="F75" s="43"/>
      <c r="G75" s="42"/>
      <c r="H75" s="43"/>
      <c r="I75" s="43"/>
      <c r="J75" s="42"/>
      <c r="K75" s="42"/>
      <c r="L75" s="42"/>
      <c r="M75" s="57" t="str">
        <f t="shared" si="20"/>
        <v/>
      </c>
      <c r="N75" s="27" t="str">
        <f>IF(M75="","",VLOOKUP($A75,'[1]פרופיל מציע  + מסמכים שיש להגיש'!$C$6:$H$16555,4))</f>
        <v/>
      </c>
      <c r="O75" s="46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6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23" t="str">
        <f t="shared" si="24"/>
        <v>not submittied</v>
      </c>
      <c r="R75" s="65" t="e">
        <f t="shared" si="25"/>
        <v>#NUM!</v>
      </c>
      <c r="W75" s="67">
        <f t="shared" si="26"/>
        <v>0</v>
      </c>
      <c r="X75" s="23">
        <f t="shared" si="27"/>
        <v>7629</v>
      </c>
      <c r="Y75" s="50" t="e">
        <f t="shared" si="28"/>
        <v>#REF!</v>
      </c>
      <c r="Z75" s="23" t="e">
        <f t="shared" si="29"/>
        <v>#REF!</v>
      </c>
      <c r="AA75" s="28" t="e">
        <f t="shared" si="21"/>
        <v>#REF!</v>
      </c>
      <c r="AB75" s="29" t="e">
        <f t="shared" si="22"/>
        <v>#REF!</v>
      </c>
      <c r="AC75" s="28" t="e">
        <f t="shared" si="30"/>
        <v>#REF!</v>
      </c>
      <c r="AD75" s="23" t="e">
        <f t="shared" si="31"/>
        <v>#REF!</v>
      </c>
      <c r="AE75" s="53">
        <f t="shared" si="32"/>
        <v>0</v>
      </c>
      <c r="AF75" s="53">
        <f t="shared" si="33"/>
        <v>0</v>
      </c>
      <c r="AG75" s="53">
        <f t="shared" si="34"/>
        <v>0</v>
      </c>
      <c r="AH75" s="36" t="e">
        <f t="shared" si="35"/>
        <v>#REF!</v>
      </c>
      <c r="AM75" s="23">
        <f t="shared" si="36"/>
        <v>0</v>
      </c>
    </row>
    <row r="76" spans="1:39" x14ac:dyDescent="0.2">
      <c r="A76" s="23">
        <v>73</v>
      </c>
      <c r="B76" s="23" t="str">
        <f>VLOOKUP($A76,'[1]פרופיל מציע  + מסמכים שיש להגיש'!$C$6:$H$16555,2)</f>
        <v>מרכז שרות השלושה תל אביב בע"מ</v>
      </c>
      <c r="C76" s="23" t="str">
        <f t="shared" si="23"/>
        <v>0</v>
      </c>
      <c r="D76" s="41"/>
      <c r="E76" s="43"/>
      <c r="F76" s="43"/>
      <c r="G76" s="42"/>
      <c r="H76" s="43"/>
      <c r="I76" s="43"/>
      <c r="J76" s="42"/>
      <c r="K76" s="42"/>
      <c r="L76" s="42"/>
      <c r="M76" s="57" t="str">
        <f t="shared" si="20"/>
        <v/>
      </c>
      <c r="N76" s="27" t="str">
        <f>IF(M76="","",VLOOKUP($A76,'[1]פרופיל מציע  + מסמכים שיש להגיש'!$C$6:$H$16555,4))</f>
        <v/>
      </c>
      <c r="O76" s="46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6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23" t="str">
        <f t="shared" si="24"/>
        <v>not submittied</v>
      </c>
      <c r="R76" s="65" t="e">
        <f t="shared" si="25"/>
        <v>#NUM!</v>
      </c>
      <c r="W76" s="67">
        <f t="shared" si="26"/>
        <v>0</v>
      </c>
      <c r="X76" s="23">
        <f t="shared" si="27"/>
        <v>7629</v>
      </c>
      <c r="Y76" s="50" t="e">
        <f t="shared" si="28"/>
        <v>#REF!</v>
      </c>
      <c r="Z76" s="23" t="e">
        <f t="shared" si="29"/>
        <v>#REF!</v>
      </c>
      <c r="AA76" s="28" t="e">
        <f t="shared" si="21"/>
        <v>#REF!</v>
      </c>
      <c r="AB76" s="29" t="e">
        <f t="shared" si="22"/>
        <v>#REF!</v>
      </c>
      <c r="AC76" s="28" t="e">
        <f t="shared" si="30"/>
        <v>#REF!</v>
      </c>
      <c r="AD76" s="23" t="e">
        <f t="shared" si="31"/>
        <v>#REF!</v>
      </c>
      <c r="AE76" s="53">
        <f t="shared" si="32"/>
        <v>0</v>
      </c>
      <c r="AF76" s="53">
        <f t="shared" si="33"/>
        <v>0</v>
      </c>
      <c r="AG76" s="53">
        <f t="shared" si="34"/>
        <v>0</v>
      </c>
      <c r="AH76" s="36" t="e">
        <f t="shared" si="35"/>
        <v>#REF!</v>
      </c>
      <c r="AM76" s="23">
        <f t="shared" si="36"/>
        <v>0</v>
      </c>
    </row>
    <row r="77" spans="1:39" x14ac:dyDescent="0.2">
      <c r="A77" s="23">
        <v>74</v>
      </c>
      <c r="B77" s="23" t="str">
        <f>VLOOKUP($A77,'[1]פרופיל מציע  + מסמכים שיש להגיש'!$C$6:$H$16555,2)</f>
        <v>מוסך השלושה בע"מ</v>
      </c>
      <c r="C77" s="23" t="str">
        <f t="shared" si="23"/>
        <v>0</v>
      </c>
      <c r="D77" s="41"/>
      <c r="E77" s="43"/>
      <c r="F77" s="43"/>
      <c r="G77" s="42"/>
      <c r="H77" s="43"/>
      <c r="I77" s="43"/>
      <c r="J77" s="42"/>
      <c r="K77" s="42"/>
      <c r="L77" s="42"/>
      <c r="M77" s="57" t="str">
        <f t="shared" si="20"/>
        <v/>
      </c>
      <c r="N77" s="27" t="str">
        <f>IF(M77="","",VLOOKUP($A77,'[1]פרופיל מציע  + מסמכים שיש להגיש'!$C$6:$H$16555,4))</f>
        <v/>
      </c>
      <c r="O77" s="46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6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23" t="str">
        <f t="shared" si="24"/>
        <v>not submittied</v>
      </c>
      <c r="R77" s="65" t="e">
        <f t="shared" si="25"/>
        <v>#NUM!</v>
      </c>
      <c r="W77" s="67">
        <f t="shared" si="26"/>
        <v>0</v>
      </c>
      <c r="X77" s="23">
        <f t="shared" si="27"/>
        <v>7629</v>
      </c>
      <c r="Y77" s="50" t="e">
        <f t="shared" si="28"/>
        <v>#REF!</v>
      </c>
      <c r="Z77" s="23" t="e">
        <f t="shared" si="29"/>
        <v>#REF!</v>
      </c>
      <c r="AA77" s="28" t="e">
        <f t="shared" si="21"/>
        <v>#REF!</v>
      </c>
      <c r="AB77" s="29" t="e">
        <f t="shared" si="22"/>
        <v>#REF!</v>
      </c>
      <c r="AC77" s="28" t="e">
        <f t="shared" si="30"/>
        <v>#REF!</v>
      </c>
      <c r="AD77" s="23" t="e">
        <f t="shared" si="31"/>
        <v>#REF!</v>
      </c>
      <c r="AE77" s="53">
        <f t="shared" si="32"/>
        <v>0</v>
      </c>
      <c r="AF77" s="53">
        <f t="shared" si="33"/>
        <v>0</v>
      </c>
      <c r="AG77" s="53">
        <f t="shared" si="34"/>
        <v>0</v>
      </c>
      <c r="AH77" s="36" t="e">
        <f t="shared" si="35"/>
        <v>#REF!</v>
      </c>
      <c r="AM77" s="23">
        <f t="shared" si="36"/>
        <v>0</v>
      </c>
    </row>
    <row r="78" spans="1:39" x14ac:dyDescent="0.2">
      <c r="A78" s="23">
        <v>75</v>
      </c>
      <c r="B78" s="23" t="str">
        <f>VLOOKUP($A78,'[1]פרופיל מציע  + מסמכים שיש להגיש'!$C$6:$H$16555,2)</f>
        <v>מוסך אדיב א.ארמוזה בע"מ</v>
      </c>
      <c r="C78" s="23" t="str">
        <f t="shared" si="23"/>
        <v>0</v>
      </c>
      <c r="D78" s="41"/>
      <c r="E78" s="43"/>
      <c r="F78" s="43"/>
      <c r="G78" s="42"/>
      <c r="H78" s="43"/>
      <c r="I78" s="43"/>
      <c r="J78" s="42"/>
      <c r="K78" s="42"/>
      <c r="L78" s="42"/>
      <c r="M78" s="57" t="str">
        <f t="shared" si="20"/>
        <v/>
      </c>
      <c r="N78" s="27" t="str">
        <f>IF(M78="","",VLOOKUP($A78,'[1]פרופיל מציע  + מסמכים שיש להגיש'!$C$6:$H$16555,4))</f>
        <v/>
      </c>
      <c r="O78" s="46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6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23" t="str">
        <f t="shared" si="24"/>
        <v>not submittied</v>
      </c>
      <c r="R78" s="65" t="e">
        <f t="shared" si="25"/>
        <v>#NUM!</v>
      </c>
      <c r="W78" s="67">
        <f t="shared" si="26"/>
        <v>0</v>
      </c>
      <c r="X78" s="23">
        <f t="shared" si="27"/>
        <v>7629</v>
      </c>
      <c r="Y78" s="50" t="e">
        <f t="shared" si="28"/>
        <v>#REF!</v>
      </c>
      <c r="Z78" s="23" t="e">
        <f t="shared" si="29"/>
        <v>#REF!</v>
      </c>
      <c r="AA78" s="28" t="e">
        <f t="shared" si="21"/>
        <v>#REF!</v>
      </c>
      <c r="AB78" s="29" t="e">
        <f t="shared" si="22"/>
        <v>#REF!</v>
      </c>
      <c r="AC78" s="28" t="e">
        <f t="shared" si="30"/>
        <v>#REF!</v>
      </c>
      <c r="AD78" s="23" t="e">
        <f t="shared" si="31"/>
        <v>#REF!</v>
      </c>
      <c r="AE78" s="53">
        <f t="shared" si="32"/>
        <v>0</v>
      </c>
      <c r="AF78" s="53">
        <f t="shared" si="33"/>
        <v>0</v>
      </c>
      <c r="AG78" s="53">
        <f t="shared" si="34"/>
        <v>0</v>
      </c>
      <c r="AH78" s="36" t="e">
        <f t="shared" si="35"/>
        <v>#REF!</v>
      </c>
      <c r="AM78" s="23">
        <f t="shared" si="36"/>
        <v>0</v>
      </c>
    </row>
    <row r="79" spans="1:39" x14ac:dyDescent="0.2">
      <c r="A79" s="23">
        <v>76</v>
      </c>
      <c r="B79" s="23" t="str">
        <f>VLOOKUP($A79,'[1]פרופיל מציע  + מסמכים שיש להגיש'!$C$6:$H$16555,2)</f>
        <v>פליקס מוטורס בע"מ</v>
      </c>
      <c r="C79" s="23" t="str">
        <f t="shared" si="23"/>
        <v>0</v>
      </c>
      <c r="D79" s="41"/>
      <c r="E79" s="43"/>
      <c r="F79" s="43"/>
      <c r="G79" s="42"/>
      <c r="H79" s="43"/>
      <c r="I79" s="43"/>
      <c r="J79" s="42"/>
      <c r="K79" s="42"/>
      <c r="L79" s="42"/>
      <c r="M79" s="57" t="str">
        <f t="shared" si="20"/>
        <v/>
      </c>
      <c r="N79" s="27" t="str">
        <f>IF(M79="","",VLOOKUP($A79,'[1]פרופיל מציע  + מסמכים שיש להגיש'!$C$6:$H$16555,4))</f>
        <v/>
      </c>
      <c r="O79" s="46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6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23" t="str">
        <f t="shared" si="24"/>
        <v>not submittied</v>
      </c>
      <c r="R79" s="65" t="e">
        <f t="shared" si="25"/>
        <v>#NUM!</v>
      </c>
      <c r="W79" s="67">
        <f t="shared" si="26"/>
        <v>0</v>
      </c>
      <c r="X79" s="23">
        <f t="shared" si="27"/>
        <v>7629</v>
      </c>
      <c r="Y79" s="50" t="e">
        <f t="shared" si="28"/>
        <v>#REF!</v>
      </c>
      <c r="Z79" s="23" t="e">
        <f t="shared" si="29"/>
        <v>#REF!</v>
      </c>
      <c r="AA79" s="28" t="e">
        <f t="shared" si="21"/>
        <v>#REF!</v>
      </c>
      <c r="AB79" s="29" t="e">
        <f t="shared" si="22"/>
        <v>#REF!</v>
      </c>
      <c r="AC79" s="28" t="e">
        <f t="shared" si="30"/>
        <v>#REF!</v>
      </c>
      <c r="AD79" s="23" t="e">
        <f t="shared" si="31"/>
        <v>#REF!</v>
      </c>
      <c r="AE79" s="53">
        <f t="shared" si="32"/>
        <v>0</v>
      </c>
      <c r="AF79" s="53">
        <f t="shared" si="33"/>
        <v>0</v>
      </c>
      <c r="AG79" s="53">
        <f t="shared" si="34"/>
        <v>0</v>
      </c>
      <c r="AH79" s="36" t="e">
        <f t="shared" si="35"/>
        <v>#REF!</v>
      </c>
      <c r="AM79" s="23">
        <f t="shared" si="36"/>
        <v>0</v>
      </c>
    </row>
    <row r="80" spans="1:39" x14ac:dyDescent="0.2">
      <c r="A80" s="23">
        <v>77</v>
      </c>
      <c r="B80" s="23" t="str">
        <f>VLOOKUP($A80,'[1]פרופיל מציע  + מסמכים שיש להגיש'!$C$6:$H$16555,2)</f>
        <v>מוסך האחים פרטוש בע"מ</v>
      </c>
      <c r="C80" s="23" t="str">
        <f t="shared" si="23"/>
        <v>0</v>
      </c>
      <c r="D80" s="41"/>
      <c r="E80" s="43"/>
      <c r="F80" s="43"/>
      <c r="G80" s="42"/>
      <c r="H80" s="43"/>
      <c r="I80" s="43"/>
      <c r="J80" s="42"/>
      <c r="K80" s="42"/>
      <c r="L80" s="42"/>
      <c r="M80" s="57" t="str">
        <f t="shared" si="20"/>
        <v/>
      </c>
      <c r="N80" s="27" t="str">
        <f>IF(M80="","",VLOOKUP($A80,'[1]פרופיל מציע  + מסמכים שיש להגיש'!$C$6:$H$16555,4))</f>
        <v/>
      </c>
      <c r="O80" s="46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6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23" t="str">
        <f t="shared" si="24"/>
        <v>not submittied</v>
      </c>
      <c r="R80" s="65" t="e">
        <f t="shared" si="25"/>
        <v>#NUM!</v>
      </c>
      <c r="W80" s="67">
        <f t="shared" si="26"/>
        <v>0</v>
      </c>
      <c r="X80" s="23">
        <f t="shared" si="27"/>
        <v>7629</v>
      </c>
      <c r="Y80" s="50" t="e">
        <f t="shared" si="28"/>
        <v>#REF!</v>
      </c>
      <c r="Z80" s="23" t="e">
        <f t="shared" si="29"/>
        <v>#REF!</v>
      </c>
      <c r="AA80" s="28" t="e">
        <f t="shared" si="21"/>
        <v>#REF!</v>
      </c>
      <c r="AB80" s="29" t="e">
        <f t="shared" si="22"/>
        <v>#REF!</v>
      </c>
      <c r="AC80" s="28" t="e">
        <f t="shared" si="30"/>
        <v>#REF!</v>
      </c>
      <c r="AD80" s="23" t="e">
        <f t="shared" si="31"/>
        <v>#REF!</v>
      </c>
      <c r="AE80" s="53">
        <f t="shared" si="32"/>
        <v>0</v>
      </c>
      <c r="AF80" s="53">
        <f t="shared" si="33"/>
        <v>0</v>
      </c>
      <c r="AG80" s="53">
        <f t="shared" si="34"/>
        <v>0</v>
      </c>
      <c r="AH80" s="36" t="e">
        <f t="shared" si="35"/>
        <v>#REF!</v>
      </c>
      <c r="AM80" s="23">
        <f t="shared" si="36"/>
        <v>0</v>
      </c>
    </row>
    <row r="81" spans="1:39" x14ac:dyDescent="0.2">
      <c r="A81" s="23">
        <v>78</v>
      </c>
      <c r="B81" s="23" t="str">
        <f>VLOOKUP($A81,'[1]פרופיל מציע  + מסמכים שיש להגיש'!$C$6:$H$16555,2)</f>
        <v>עודד רייכמן בע"מ</v>
      </c>
      <c r="C81" s="23" t="str">
        <f t="shared" si="23"/>
        <v>0</v>
      </c>
      <c r="D81" s="41"/>
      <c r="E81" s="43"/>
      <c r="F81" s="43"/>
      <c r="G81" s="42"/>
      <c r="H81" s="43"/>
      <c r="I81" s="43"/>
      <c r="J81" s="42"/>
      <c r="K81" s="42"/>
      <c r="L81" s="42"/>
      <c r="M81" s="57" t="str">
        <f t="shared" si="20"/>
        <v/>
      </c>
      <c r="N81" s="27" t="str">
        <f>IF(M81="","",VLOOKUP($A81,'[1]פרופיל מציע  + מסמכים שיש להגיש'!$C$6:$H$16555,4))</f>
        <v/>
      </c>
      <c r="O81" s="46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6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23" t="str">
        <f t="shared" si="24"/>
        <v>not submittied</v>
      </c>
      <c r="R81" s="65" t="e">
        <f t="shared" si="25"/>
        <v>#NUM!</v>
      </c>
      <c r="W81" s="67">
        <f t="shared" si="26"/>
        <v>0</v>
      </c>
      <c r="X81" s="23">
        <f t="shared" si="27"/>
        <v>7629</v>
      </c>
      <c r="Y81" s="50" t="e">
        <f t="shared" si="28"/>
        <v>#REF!</v>
      </c>
      <c r="Z81" s="23" t="e">
        <f t="shared" si="29"/>
        <v>#REF!</v>
      </c>
      <c r="AA81" s="28" t="e">
        <f t="shared" si="21"/>
        <v>#REF!</v>
      </c>
      <c r="AB81" s="29" t="e">
        <f t="shared" si="22"/>
        <v>#REF!</v>
      </c>
      <c r="AC81" s="28" t="e">
        <f t="shared" si="30"/>
        <v>#REF!</v>
      </c>
      <c r="AD81" s="23" t="e">
        <f t="shared" si="31"/>
        <v>#REF!</v>
      </c>
      <c r="AE81" s="53">
        <f t="shared" si="32"/>
        <v>0</v>
      </c>
      <c r="AF81" s="53">
        <f t="shared" si="33"/>
        <v>0</v>
      </c>
      <c r="AG81" s="53">
        <f t="shared" si="34"/>
        <v>0</v>
      </c>
      <c r="AH81" s="36" t="e">
        <f t="shared" si="35"/>
        <v>#REF!</v>
      </c>
      <c r="AM81" s="23">
        <f t="shared" si="36"/>
        <v>0</v>
      </c>
    </row>
    <row r="82" spans="1:39" x14ac:dyDescent="0.2">
      <c r="A82" s="23">
        <v>79</v>
      </c>
      <c r="B82" s="23" t="str">
        <f>VLOOKUP($A82,'[1]פרופיל מציע  + מסמכים שיש להגיש'!$C$6:$H$16555,2)</f>
        <v>דני גלס בע"מ</v>
      </c>
      <c r="C82" s="23" t="str">
        <f t="shared" si="23"/>
        <v>0</v>
      </c>
      <c r="D82" s="41"/>
      <c r="E82" s="43"/>
      <c r="F82" s="43"/>
      <c r="G82" s="42"/>
      <c r="H82" s="43"/>
      <c r="I82" s="43"/>
      <c r="J82" s="42"/>
      <c r="K82" s="42"/>
      <c r="L82" s="42"/>
      <c r="M82" s="57" t="str">
        <f t="shared" si="20"/>
        <v/>
      </c>
      <c r="N82" s="27" t="str">
        <f>IF(M82="","",VLOOKUP($A82,'[1]פרופיל מציע  + מסמכים שיש להגיש'!$C$6:$H$16555,4))</f>
        <v/>
      </c>
      <c r="O82" s="46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6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23" t="str">
        <f t="shared" si="24"/>
        <v>not submittied</v>
      </c>
      <c r="R82" s="65" t="e">
        <f t="shared" si="25"/>
        <v>#NUM!</v>
      </c>
      <c r="W82" s="67">
        <f t="shared" si="26"/>
        <v>0</v>
      </c>
      <c r="X82" s="23">
        <f t="shared" si="27"/>
        <v>7629</v>
      </c>
      <c r="Y82" s="50" t="e">
        <f t="shared" si="28"/>
        <v>#REF!</v>
      </c>
      <c r="Z82" s="23" t="e">
        <f t="shared" si="29"/>
        <v>#REF!</v>
      </c>
      <c r="AA82" s="28" t="e">
        <f t="shared" si="21"/>
        <v>#REF!</v>
      </c>
      <c r="AB82" s="29" t="e">
        <f t="shared" si="22"/>
        <v>#REF!</v>
      </c>
      <c r="AC82" s="28" t="e">
        <f t="shared" si="30"/>
        <v>#REF!</v>
      </c>
      <c r="AD82" s="23" t="e">
        <f t="shared" si="31"/>
        <v>#REF!</v>
      </c>
      <c r="AE82" s="53">
        <f t="shared" si="32"/>
        <v>0</v>
      </c>
      <c r="AF82" s="53">
        <f t="shared" si="33"/>
        <v>0</v>
      </c>
      <c r="AG82" s="53">
        <f t="shared" si="34"/>
        <v>0</v>
      </c>
      <c r="AH82" s="36" t="e">
        <f t="shared" si="35"/>
        <v>#REF!</v>
      </c>
      <c r="AM82" s="23">
        <f t="shared" si="36"/>
        <v>0</v>
      </c>
    </row>
    <row r="83" spans="1:39" x14ac:dyDescent="0.2">
      <c r="A83" s="23">
        <v>80</v>
      </c>
      <c r="B83" s="23" t="str">
        <f>VLOOKUP($A83,'[1]פרופיל מציע  + מסמכים שיש להגיש'!$C$6:$H$16555,2)</f>
        <v>דנאל מוטורס בע"מ</v>
      </c>
      <c r="C83" s="23" t="str">
        <f t="shared" si="23"/>
        <v>0</v>
      </c>
      <c r="D83" s="41"/>
      <c r="E83" s="43"/>
      <c r="F83" s="43"/>
      <c r="G83" s="42"/>
      <c r="H83" s="43"/>
      <c r="I83" s="43"/>
      <c r="J83" s="42"/>
      <c r="K83" s="42"/>
      <c r="L83" s="42"/>
      <c r="M83" s="57" t="str">
        <f t="shared" si="20"/>
        <v/>
      </c>
      <c r="N83" s="27" t="str">
        <f>IF(M83="","",VLOOKUP($A83,'[1]פרופיל מציע  + מסמכים שיש להגיש'!$C$6:$H$16555,4))</f>
        <v/>
      </c>
      <c r="O83" s="46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6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23" t="str">
        <f t="shared" si="24"/>
        <v>not submittied</v>
      </c>
      <c r="R83" s="65" t="e">
        <f t="shared" si="25"/>
        <v>#NUM!</v>
      </c>
      <c r="W83" s="67">
        <f t="shared" si="26"/>
        <v>0</v>
      </c>
      <c r="X83" s="23">
        <f t="shared" si="27"/>
        <v>7629</v>
      </c>
      <c r="Y83" s="50" t="e">
        <f t="shared" si="28"/>
        <v>#REF!</v>
      </c>
      <c r="Z83" s="23" t="e">
        <f t="shared" si="29"/>
        <v>#REF!</v>
      </c>
      <c r="AA83" s="28" t="e">
        <f t="shared" si="21"/>
        <v>#REF!</v>
      </c>
      <c r="AB83" s="29" t="e">
        <f t="shared" si="22"/>
        <v>#REF!</v>
      </c>
      <c r="AC83" s="28" t="e">
        <f t="shared" si="30"/>
        <v>#REF!</v>
      </c>
      <c r="AD83" s="23" t="e">
        <f t="shared" si="31"/>
        <v>#REF!</v>
      </c>
      <c r="AE83" s="53">
        <f t="shared" si="32"/>
        <v>0</v>
      </c>
      <c r="AF83" s="53">
        <f t="shared" si="33"/>
        <v>0</v>
      </c>
      <c r="AG83" s="53">
        <f t="shared" si="34"/>
        <v>0</v>
      </c>
      <c r="AH83" s="36" t="e">
        <f t="shared" si="35"/>
        <v>#REF!</v>
      </c>
      <c r="AM83" s="23">
        <f t="shared" si="36"/>
        <v>0</v>
      </c>
    </row>
    <row r="84" spans="1:39" x14ac:dyDescent="0.2">
      <c r="A84" s="23">
        <v>81</v>
      </c>
      <c r="B84" s="23" t="str">
        <f>VLOOKUP($A84,'[1]פרופיל מציע  + מסמכים שיש להגיש'!$C$6:$H$16555,2)</f>
        <v>יאיר שפילמן שירותי רכב בע"מ</v>
      </c>
      <c r="C84" s="23" t="str">
        <f t="shared" si="23"/>
        <v>0</v>
      </c>
      <c r="D84" s="41"/>
      <c r="E84" s="43"/>
      <c r="F84" s="43"/>
      <c r="G84" s="42"/>
      <c r="H84" s="43"/>
      <c r="I84" s="43"/>
      <c r="J84" s="42"/>
      <c r="K84" s="42"/>
      <c r="L84" s="42"/>
      <c r="M84" s="57" t="str">
        <f t="shared" si="20"/>
        <v/>
      </c>
      <c r="N84" s="27" t="str">
        <f>IF(M84="","",VLOOKUP($A84,'[1]פרופיל מציע  + מסמכים שיש להגיש'!$C$6:$H$16555,4))</f>
        <v/>
      </c>
      <c r="O84" s="46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6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23" t="str">
        <f t="shared" si="24"/>
        <v>not submittied</v>
      </c>
      <c r="R84" s="65" t="e">
        <f t="shared" si="25"/>
        <v>#NUM!</v>
      </c>
      <c r="W84" s="67">
        <f t="shared" si="26"/>
        <v>0</v>
      </c>
      <c r="X84" s="23">
        <f t="shared" si="27"/>
        <v>7629</v>
      </c>
      <c r="Y84" s="50" t="e">
        <f t="shared" si="28"/>
        <v>#REF!</v>
      </c>
      <c r="Z84" s="23" t="e">
        <f t="shared" si="29"/>
        <v>#REF!</v>
      </c>
      <c r="AA84" s="28" t="e">
        <f t="shared" si="21"/>
        <v>#REF!</v>
      </c>
      <c r="AB84" s="29" t="e">
        <f t="shared" si="22"/>
        <v>#REF!</v>
      </c>
      <c r="AC84" s="28" t="e">
        <f t="shared" si="30"/>
        <v>#REF!</v>
      </c>
      <c r="AD84" s="23" t="e">
        <f t="shared" si="31"/>
        <v>#REF!</v>
      </c>
      <c r="AE84" s="53">
        <f t="shared" si="32"/>
        <v>0</v>
      </c>
      <c r="AF84" s="53">
        <f t="shared" si="33"/>
        <v>0</v>
      </c>
      <c r="AG84" s="53">
        <f t="shared" si="34"/>
        <v>0</v>
      </c>
      <c r="AH84" s="36" t="e">
        <f t="shared" si="35"/>
        <v>#REF!</v>
      </c>
      <c r="AM84" s="23">
        <f t="shared" si="36"/>
        <v>0</v>
      </c>
    </row>
    <row r="85" spans="1:39" x14ac:dyDescent="0.2">
      <c r="A85" s="23">
        <v>82</v>
      </c>
      <c r="B85" s="23" t="str">
        <f>VLOOKUP($A85,'[1]פרופיל מציע  + מסמכים שיש להגיש'!$C$6:$H$16555,2)</f>
        <v>בכור כהן מוטורס בע"מ</v>
      </c>
      <c r="C85" s="23" t="str">
        <f t="shared" si="23"/>
        <v>0</v>
      </c>
      <c r="D85" s="41"/>
      <c r="E85" s="43"/>
      <c r="F85" s="43"/>
      <c r="G85" s="42"/>
      <c r="H85" s="43"/>
      <c r="I85" s="43"/>
      <c r="J85" s="42"/>
      <c r="K85" s="42"/>
      <c r="L85" s="42"/>
      <c r="M85" s="57" t="str">
        <f t="shared" si="20"/>
        <v/>
      </c>
      <c r="N85" s="27" t="str">
        <f>IF(M85="","",VLOOKUP($A85,'[1]פרופיל מציע  + מסמכים שיש להגיש'!$C$6:$H$16555,4))</f>
        <v/>
      </c>
      <c r="O85" s="46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6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23" t="str">
        <f t="shared" si="24"/>
        <v>not submittied</v>
      </c>
      <c r="R85" s="65" t="e">
        <f t="shared" si="25"/>
        <v>#NUM!</v>
      </c>
      <c r="W85" s="67">
        <f t="shared" si="26"/>
        <v>0</v>
      </c>
      <c r="X85" s="23">
        <f t="shared" si="27"/>
        <v>7629</v>
      </c>
      <c r="Y85" s="50" t="e">
        <f t="shared" si="28"/>
        <v>#REF!</v>
      </c>
      <c r="Z85" s="23" t="e">
        <f t="shared" si="29"/>
        <v>#REF!</v>
      </c>
      <c r="AA85" s="28" t="e">
        <f t="shared" si="21"/>
        <v>#REF!</v>
      </c>
      <c r="AB85" s="29" t="e">
        <f t="shared" si="22"/>
        <v>#REF!</v>
      </c>
      <c r="AC85" s="28" t="e">
        <f t="shared" si="30"/>
        <v>#REF!</v>
      </c>
      <c r="AD85" s="23" t="e">
        <f t="shared" si="31"/>
        <v>#REF!</v>
      </c>
      <c r="AE85" s="53">
        <f t="shared" si="32"/>
        <v>0</v>
      </c>
      <c r="AF85" s="53">
        <f t="shared" si="33"/>
        <v>0</v>
      </c>
      <c r="AG85" s="53">
        <f t="shared" si="34"/>
        <v>0</v>
      </c>
      <c r="AH85" s="36" t="e">
        <f t="shared" si="35"/>
        <v>#REF!</v>
      </c>
      <c r="AM85" s="23">
        <f t="shared" si="36"/>
        <v>0</v>
      </c>
    </row>
    <row r="86" spans="1:39" x14ac:dyDescent="0.2">
      <c r="A86" s="23">
        <v>83</v>
      </c>
      <c r="B86" s="23" t="str">
        <f>VLOOKUP($A86,'[1]פרופיל מציע  + מסמכים שיש להגיש'!$C$6:$H$16555,2)</f>
        <v>א.ב. עפולה בע"מ</v>
      </c>
      <c r="C86" s="23" t="str">
        <f t="shared" si="23"/>
        <v>0</v>
      </c>
      <c r="D86" s="41"/>
      <c r="E86" s="43"/>
      <c r="F86" s="43"/>
      <c r="G86" s="42"/>
      <c r="H86" s="43"/>
      <c r="I86" s="43"/>
      <c r="J86" s="42"/>
      <c r="K86" s="42"/>
      <c r="L86" s="42"/>
      <c r="M86" s="57" t="str">
        <f t="shared" si="20"/>
        <v/>
      </c>
      <c r="N86" s="27" t="str">
        <f>IF(M86="","",VLOOKUP($A86,'[1]פרופיל מציע  + מסמכים שיש להגיש'!$C$6:$H$16555,4))</f>
        <v/>
      </c>
      <c r="O86" s="46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6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23" t="str">
        <f t="shared" si="24"/>
        <v>not submittied</v>
      </c>
      <c r="R86" s="65" t="e">
        <f t="shared" si="25"/>
        <v>#NUM!</v>
      </c>
      <c r="W86" s="67">
        <f t="shared" si="26"/>
        <v>0</v>
      </c>
      <c r="X86" s="23">
        <f t="shared" si="27"/>
        <v>7629</v>
      </c>
      <c r="Y86" s="50" t="e">
        <f t="shared" si="28"/>
        <v>#REF!</v>
      </c>
      <c r="Z86" s="23" t="e">
        <f t="shared" si="29"/>
        <v>#REF!</v>
      </c>
      <c r="AA86" s="28" t="e">
        <f t="shared" si="21"/>
        <v>#REF!</v>
      </c>
      <c r="AB86" s="29" t="e">
        <f t="shared" si="22"/>
        <v>#REF!</v>
      </c>
      <c r="AC86" s="28" t="e">
        <f t="shared" si="30"/>
        <v>#REF!</v>
      </c>
      <c r="AD86" s="23" t="e">
        <f t="shared" si="31"/>
        <v>#REF!</v>
      </c>
      <c r="AE86" s="53">
        <f t="shared" si="32"/>
        <v>0</v>
      </c>
      <c r="AF86" s="53">
        <f t="shared" si="33"/>
        <v>0</v>
      </c>
      <c r="AG86" s="53">
        <f t="shared" si="34"/>
        <v>0</v>
      </c>
      <c r="AH86" s="36" t="e">
        <f t="shared" si="35"/>
        <v>#REF!</v>
      </c>
      <c r="AM86" s="23">
        <f t="shared" si="36"/>
        <v>0</v>
      </c>
    </row>
    <row r="87" spans="1:39" x14ac:dyDescent="0.2">
      <c r="A87" s="23">
        <v>84</v>
      </c>
      <c r="B87" s="23" t="str">
        <f>VLOOKUP($A87,'[1]פרופיל מציע  + מסמכים שיש להגיש'!$C$6:$H$16555,2)</f>
        <v>מוסכי רכב נתניה א.מ. בע"מ</v>
      </c>
      <c r="C87" s="23" t="str">
        <f t="shared" si="23"/>
        <v>0</v>
      </c>
      <c r="D87" s="41"/>
      <c r="E87" s="43"/>
      <c r="F87" s="43"/>
      <c r="G87" s="42"/>
      <c r="H87" s="43"/>
      <c r="I87" s="43"/>
      <c r="J87" s="42"/>
      <c r="K87" s="42"/>
      <c r="L87" s="42"/>
      <c r="M87" s="57" t="str">
        <f t="shared" si="20"/>
        <v/>
      </c>
      <c r="N87" s="27" t="str">
        <f>IF(M87="","",VLOOKUP($A87,'[1]פרופיל מציע  + מסמכים שיש להגיש'!$C$6:$H$16555,4))</f>
        <v/>
      </c>
      <c r="O87" s="46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6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23" t="str">
        <f t="shared" si="24"/>
        <v>not submittied</v>
      </c>
      <c r="R87" s="65" t="e">
        <f t="shared" si="25"/>
        <v>#NUM!</v>
      </c>
      <c r="W87" s="67">
        <f t="shared" si="26"/>
        <v>0</v>
      </c>
      <c r="X87" s="23">
        <f t="shared" si="27"/>
        <v>7629</v>
      </c>
      <c r="Y87" s="50" t="e">
        <f t="shared" si="28"/>
        <v>#REF!</v>
      </c>
      <c r="Z87" s="23" t="e">
        <f t="shared" si="29"/>
        <v>#REF!</v>
      </c>
      <c r="AA87" s="28" t="e">
        <f t="shared" si="21"/>
        <v>#REF!</v>
      </c>
      <c r="AB87" s="29" t="e">
        <f t="shared" si="22"/>
        <v>#REF!</v>
      </c>
      <c r="AC87" s="28" t="e">
        <f t="shared" si="30"/>
        <v>#REF!</v>
      </c>
      <c r="AD87" s="23" t="e">
        <f t="shared" si="31"/>
        <v>#REF!</v>
      </c>
      <c r="AE87" s="53">
        <f t="shared" si="32"/>
        <v>0</v>
      </c>
      <c r="AF87" s="53">
        <f t="shared" si="33"/>
        <v>0</v>
      </c>
      <c r="AG87" s="53">
        <f t="shared" si="34"/>
        <v>0</v>
      </c>
      <c r="AH87" s="36" t="e">
        <f t="shared" si="35"/>
        <v>#REF!</v>
      </c>
      <c r="AM87" s="23">
        <f t="shared" si="36"/>
        <v>0</v>
      </c>
    </row>
    <row r="88" spans="1:39" x14ac:dyDescent="0.2">
      <c r="A88" s="23">
        <v>85</v>
      </c>
      <c r="B88" s="23" t="str">
        <f>VLOOKUP($A88,'[1]פרופיל מציע  + מסמכים שיש להגיש'!$C$6:$H$16555,2)</f>
        <v>י.מ. האתגר בנגב מוסכים בע"מ</v>
      </c>
      <c r="C88" s="23" t="str">
        <f t="shared" si="23"/>
        <v>0</v>
      </c>
      <c r="D88" s="41"/>
      <c r="E88" s="43"/>
      <c r="F88" s="43"/>
      <c r="G88" s="42"/>
      <c r="H88" s="43"/>
      <c r="I88" s="43"/>
      <c r="J88" s="42"/>
      <c r="K88" s="42"/>
      <c r="L88" s="42"/>
      <c r="M88" s="57" t="str">
        <f t="shared" si="20"/>
        <v/>
      </c>
      <c r="N88" s="27" t="str">
        <f>IF(M88="","",VLOOKUP($A88,'[1]פרופיל מציע  + מסמכים שיש להגיש'!$C$6:$H$16555,4))</f>
        <v/>
      </c>
      <c r="O88" s="46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6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23" t="str">
        <f t="shared" si="24"/>
        <v>not submittied</v>
      </c>
      <c r="R88" s="65" t="e">
        <f t="shared" si="25"/>
        <v>#NUM!</v>
      </c>
      <c r="W88" s="67">
        <f t="shared" si="26"/>
        <v>0</v>
      </c>
      <c r="X88" s="23">
        <f t="shared" si="27"/>
        <v>7629</v>
      </c>
      <c r="Y88" s="50" t="e">
        <f t="shared" si="28"/>
        <v>#REF!</v>
      </c>
      <c r="Z88" s="23" t="e">
        <f t="shared" si="29"/>
        <v>#REF!</v>
      </c>
      <c r="AA88" s="28" t="e">
        <f t="shared" si="21"/>
        <v>#REF!</v>
      </c>
      <c r="AB88" s="29" t="e">
        <f t="shared" si="22"/>
        <v>#REF!</v>
      </c>
      <c r="AC88" s="28" t="e">
        <f t="shared" si="30"/>
        <v>#REF!</v>
      </c>
      <c r="AD88" s="23" t="e">
        <f t="shared" si="31"/>
        <v>#REF!</v>
      </c>
      <c r="AE88" s="53">
        <f t="shared" si="32"/>
        <v>0</v>
      </c>
      <c r="AF88" s="53">
        <f t="shared" si="33"/>
        <v>0</v>
      </c>
      <c r="AG88" s="53">
        <f t="shared" si="34"/>
        <v>0</v>
      </c>
      <c r="AH88" s="36" t="e">
        <f t="shared" si="35"/>
        <v>#REF!</v>
      </c>
      <c r="AM88" s="23">
        <f t="shared" si="36"/>
        <v>0</v>
      </c>
    </row>
    <row r="89" spans="1:39" x14ac:dyDescent="0.2">
      <c r="A89" s="23">
        <v>86</v>
      </c>
      <c r="B89" s="23" t="str">
        <f>VLOOKUP($A89,'[1]פרופיל מציע  + מסמכים שיש להגיש'!$C$6:$H$16555,2)</f>
        <v>אס-גל השקעות ושרותי רכב בע"מ</v>
      </c>
      <c r="C89" s="23" t="str">
        <f t="shared" si="23"/>
        <v>0</v>
      </c>
      <c r="D89" s="41"/>
      <c r="E89" s="43"/>
      <c r="F89" s="43"/>
      <c r="G89" s="42"/>
      <c r="H89" s="43"/>
      <c r="I89" s="43"/>
      <c r="J89" s="42"/>
      <c r="K89" s="42"/>
      <c r="L89" s="42"/>
      <c r="M89" s="57" t="str">
        <f t="shared" si="20"/>
        <v/>
      </c>
      <c r="N89" s="27" t="str">
        <f>IF(M89="","",VLOOKUP($A89,'[1]פרופיל מציע  + מסמכים שיש להגיש'!$C$6:$H$16555,4))</f>
        <v/>
      </c>
      <c r="O89" s="46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6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23" t="str">
        <f t="shared" si="24"/>
        <v>not submittied</v>
      </c>
      <c r="R89" s="65" t="e">
        <f t="shared" si="25"/>
        <v>#NUM!</v>
      </c>
      <c r="W89" s="67">
        <f t="shared" si="26"/>
        <v>0</v>
      </c>
      <c r="X89" s="23">
        <f t="shared" si="27"/>
        <v>7629</v>
      </c>
      <c r="Y89" s="50" t="e">
        <f t="shared" si="28"/>
        <v>#REF!</v>
      </c>
      <c r="Z89" s="23" t="e">
        <f t="shared" si="29"/>
        <v>#REF!</v>
      </c>
      <c r="AA89" s="28" t="e">
        <f t="shared" si="21"/>
        <v>#REF!</v>
      </c>
      <c r="AB89" s="29" t="e">
        <f t="shared" si="22"/>
        <v>#REF!</v>
      </c>
      <c r="AC89" s="28" t="e">
        <f t="shared" si="30"/>
        <v>#REF!</v>
      </c>
      <c r="AD89" s="23" t="e">
        <f t="shared" si="31"/>
        <v>#REF!</v>
      </c>
      <c r="AE89" s="53">
        <f t="shared" si="32"/>
        <v>0</v>
      </c>
      <c r="AF89" s="53">
        <f t="shared" si="33"/>
        <v>0</v>
      </c>
      <c r="AG89" s="53">
        <f t="shared" si="34"/>
        <v>0</v>
      </c>
      <c r="AH89" s="36" t="e">
        <f t="shared" si="35"/>
        <v>#REF!</v>
      </c>
      <c r="AM89" s="23">
        <f t="shared" si="36"/>
        <v>0</v>
      </c>
    </row>
    <row r="90" spans="1:39" x14ac:dyDescent="0.2">
      <c r="A90" s="23">
        <v>87</v>
      </c>
      <c r="B90" s="23" t="str">
        <f>VLOOKUP($A90,'[1]פרופיל מציע  + מסמכים שיש להגיש'!$C$6:$H$16555,2)</f>
        <v>מוסך זמיר בקל בע"מ</v>
      </c>
      <c r="C90" s="23" t="str">
        <f t="shared" si="23"/>
        <v>0</v>
      </c>
      <c r="D90" s="41"/>
      <c r="E90" s="43"/>
      <c r="F90" s="43"/>
      <c r="G90" s="42"/>
      <c r="H90" s="43"/>
      <c r="I90" s="43"/>
      <c r="J90" s="42"/>
      <c r="K90" s="42"/>
      <c r="L90" s="42"/>
      <c r="M90" s="57" t="str">
        <f t="shared" si="20"/>
        <v/>
      </c>
      <c r="N90" s="27" t="str">
        <f>IF(M90="","",VLOOKUP($A90,'[1]פרופיל מציע  + מסמכים שיש להגיש'!$C$6:$H$16555,4))</f>
        <v/>
      </c>
      <c r="O90" s="46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6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23" t="str">
        <f t="shared" si="24"/>
        <v>not submittied</v>
      </c>
      <c r="R90" s="65" t="e">
        <f t="shared" si="25"/>
        <v>#NUM!</v>
      </c>
      <c r="W90" s="67">
        <f t="shared" si="26"/>
        <v>0</v>
      </c>
      <c r="X90" s="23">
        <f t="shared" si="27"/>
        <v>7629</v>
      </c>
      <c r="Y90" s="50" t="e">
        <f t="shared" si="28"/>
        <v>#REF!</v>
      </c>
      <c r="Z90" s="23" t="e">
        <f t="shared" si="29"/>
        <v>#REF!</v>
      </c>
      <c r="AA90" s="28" t="e">
        <f t="shared" si="21"/>
        <v>#REF!</v>
      </c>
      <c r="AB90" s="29" t="e">
        <f t="shared" si="22"/>
        <v>#REF!</v>
      </c>
      <c r="AC90" s="28" t="e">
        <f t="shared" si="30"/>
        <v>#REF!</v>
      </c>
      <c r="AD90" s="23" t="e">
        <f t="shared" si="31"/>
        <v>#REF!</v>
      </c>
      <c r="AE90" s="53">
        <f t="shared" si="32"/>
        <v>0</v>
      </c>
      <c r="AF90" s="53">
        <f t="shared" si="33"/>
        <v>0</v>
      </c>
      <c r="AG90" s="53">
        <f t="shared" si="34"/>
        <v>0</v>
      </c>
      <c r="AH90" s="36" t="e">
        <f t="shared" si="35"/>
        <v>#REF!</v>
      </c>
      <c r="AM90" s="23">
        <f t="shared" si="36"/>
        <v>0</v>
      </c>
    </row>
    <row r="91" spans="1:39" x14ac:dyDescent="0.2">
      <c r="A91" s="23">
        <v>88</v>
      </c>
      <c r="B91" s="23" t="str">
        <f>VLOOKUP($A91,'[1]פרופיל מציע  + מסמכים שיש להגיש'!$C$6:$H$16555,2)</f>
        <v>פריים מוטורס בע"מ</v>
      </c>
      <c r="C91" s="23" t="str">
        <f t="shared" si="23"/>
        <v>0</v>
      </c>
      <c r="D91" s="41"/>
      <c r="E91" s="43"/>
      <c r="F91" s="43"/>
      <c r="G91" s="42"/>
      <c r="H91" s="43"/>
      <c r="I91" s="43"/>
      <c r="J91" s="42"/>
      <c r="K91" s="42"/>
      <c r="L91" s="42"/>
      <c r="M91" s="57" t="str">
        <f t="shared" si="20"/>
        <v/>
      </c>
      <c r="N91" s="27" t="str">
        <f>IF(M91="","",VLOOKUP($A91,'[1]פרופיל מציע  + מסמכים שיש להגיש'!$C$6:$H$16555,4))</f>
        <v/>
      </c>
      <c r="O91" s="46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6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23" t="str">
        <f t="shared" si="24"/>
        <v>not submittied</v>
      </c>
      <c r="R91" s="65" t="e">
        <f t="shared" si="25"/>
        <v>#NUM!</v>
      </c>
      <c r="W91" s="67">
        <f t="shared" si="26"/>
        <v>0</v>
      </c>
      <c r="X91" s="23">
        <f t="shared" si="27"/>
        <v>7629</v>
      </c>
      <c r="Y91" s="50" t="e">
        <f t="shared" si="28"/>
        <v>#REF!</v>
      </c>
      <c r="Z91" s="23" t="e">
        <f t="shared" si="29"/>
        <v>#REF!</v>
      </c>
      <c r="AA91" s="28" t="e">
        <f t="shared" si="21"/>
        <v>#REF!</v>
      </c>
      <c r="AB91" s="29" t="e">
        <f t="shared" si="22"/>
        <v>#REF!</v>
      </c>
      <c r="AC91" s="28" t="e">
        <f t="shared" si="30"/>
        <v>#REF!</v>
      </c>
      <c r="AD91" s="23" t="e">
        <f t="shared" si="31"/>
        <v>#REF!</v>
      </c>
      <c r="AE91" s="53">
        <f t="shared" si="32"/>
        <v>0</v>
      </c>
      <c r="AF91" s="53">
        <f t="shared" si="33"/>
        <v>0</v>
      </c>
      <c r="AG91" s="53">
        <f t="shared" si="34"/>
        <v>0</v>
      </c>
      <c r="AH91" s="36" t="e">
        <f t="shared" si="35"/>
        <v>#REF!</v>
      </c>
      <c r="AM91" s="23">
        <f t="shared" si="36"/>
        <v>0</v>
      </c>
    </row>
    <row r="92" spans="1:39" x14ac:dyDescent="0.2">
      <c r="A92" s="23">
        <v>89</v>
      </c>
      <c r="B92" s="23" t="str">
        <f>VLOOKUP($A92,'[1]פרופיל מציע  + מסמכים שיש להגיש'!$C$6:$H$16555,2)</f>
        <v>מוסך ניסים יוסי בע"מ</v>
      </c>
      <c r="C92" s="23" t="str">
        <f t="shared" si="23"/>
        <v>0</v>
      </c>
      <c r="D92" s="41"/>
      <c r="E92" s="43"/>
      <c r="F92" s="43"/>
      <c r="G92" s="42"/>
      <c r="H92" s="43"/>
      <c r="I92" s="43"/>
      <c r="J92" s="42"/>
      <c r="K92" s="42"/>
      <c r="L92" s="42"/>
      <c r="M92" s="57" t="str">
        <f t="shared" si="20"/>
        <v/>
      </c>
      <c r="N92" s="27" t="str">
        <f>IF(M92="","",VLOOKUP($A92,'[1]פרופיל מציע  + מסמכים שיש להגיש'!$C$6:$H$16555,4))</f>
        <v/>
      </c>
      <c r="O92" s="46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6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23" t="str">
        <f t="shared" si="24"/>
        <v>not submittied</v>
      </c>
      <c r="R92" s="65" t="e">
        <f t="shared" si="25"/>
        <v>#NUM!</v>
      </c>
      <c r="W92" s="67">
        <f t="shared" si="26"/>
        <v>0</v>
      </c>
      <c r="X92" s="23">
        <f t="shared" si="27"/>
        <v>7629</v>
      </c>
      <c r="Y92" s="50" t="e">
        <f t="shared" si="28"/>
        <v>#REF!</v>
      </c>
      <c r="Z92" s="23" t="e">
        <f t="shared" si="29"/>
        <v>#REF!</v>
      </c>
      <c r="AA92" s="28" t="e">
        <f t="shared" si="21"/>
        <v>#REF!</v>
      </c>
      <c r="AB92" s="29" t="e">
        <f t="shared" si="22"/>
        <v>#REF!</v>
      </c>
      <c r="AC92" s="28" t="e">
        <f t="shared" si="30"/>
        <v>#REF!</v>
      </c>
      <c r="AD92" s="23" t="e">
        <f t="shared" si="31"/>
        <v>#REF!</v>
      </c>
      <c r="AE92" s="53">
        <f t="shared" si="32"/>
        <v>0</v>
      </c>
      <c r="AF92" s="53">
        <f t="shared" si="33"/>
        <v>0</v>
      </c>
      <c r="AG92" s="53">
        <f t="shared" si="34"/>
        <v>0</v>
      </c>
      <c r="AH92" s="36" t="e">
        <f t="shared" si="35"/>
        <v>#REF!</v>
      </c>
      <c r="AM92" s="23">
        <f t="shared" si="36"/>
        <v>0</v>
      </c>
    </row>
    <row r="93" spans="1:39" x14ac:dyDescent="0.2">
      <c r="A93" s="23">
        <v>90</v>
      </c>
      <c r="B93" s="23" t="str">
        <f>VLOOKUP($A93,'[1]פרופיל מציע  + מסמכים שיש להגיש'!$C$6:$H$16555,2)</f>
        <v>מיכה בן מאיר את בניו בע"מ</v>
      </c>
      <c r="C93" s="23" t="str">
        <f t="shared" si="23"/>
        <v>0</v>
      </c>
      <c r="D93" s="41"/>
      <c r="E93" s="43"/>
      <c r="F93" s="43"/>
      <c r="G93" s="42"/>
      <c r="H93" s="43"/>
      <c r="I93" s="43"/>
      <c r="J93" s="42"/>
      <c r="K93" s="42"/>
      <c r="L93" s="42"/>
      <c r="M93" s="57" t="str">
        <f t="shared" si="20"/>
        <v/>
      </c>
      <c r="N93" s="27" t="str">
        <f>IF(M93="","",VLOOKUP($A93,'[1]פרופיל מציע  + מסמכים שיש להגיש'!$C$6:$H$16555,4))</f>
        <v/>
      </c>
      <c r="O93" s="46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6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23" t="str">
        <f t="shared" si="24"/>
        <v>not submittied</v>
      </c>
      <c r="R93" s="65" t="e">
        <f t="shared" si="25"/>
        <v>#NUM!</v>
      </c>
      <c r="W93" s="67">
        <f t="shared" si="26"/>
        <v>0</v>
      </c>
      <c r="X93" s="23">
        <f t="shared" si="27"/>
        <v>7629</v>
      </c>
      <c r="Y93" s="50" t="e">
        <f t="shared" si="28"/>
        <v>#REF!</v>
      </c>
      <c r="Z93" s="23" t="e">
        <f t="shared" si="29"/>
        <v>#REF!</v>
      </c>
      <c r="AA93" s="28" t="e">
        <f t="shared" si="21"/>
        <v>#REF!</v>
      </c>
      <c r="AB93" s="29" t="e">
        <f t="shared" si="22"/>
        <v>#REF!</v>
      </c>
      <c r="AC93" s="28" t="e">
        <f t="shared" si="30"/>
        <v>#REF!</v>
      </c>
      <c r="AD93" s="23" t="e">
        <f t="shared" si="31"/>
        <v>#REF!</v>
      </c>
      <c r="AE93" s="53">
        <f t="shared" si="32"/>
        <v>0</v>
      </c>
      <c r="AF93" s="53">
        <f t="shared" si="33"/>
        <v>0</v>
      </c>
      <c r="AG93" s="53">
        <f t="shared" si="34"/>
        <v>0</v>
      </c>
      <c r="AH93" s="36" t="e">
        <f t="shared" si="35"/>
        <v>#REF!</v>
      </c>
      <c r="AM93" s="23">
        <f t="shared" si="36"/>
        <v>0</v>
      </c>
    </row>
    <row r="94" spans="1:39" x14ac:dyDescent="0.2">
      <c r="A94" s="23">
        <v>91</v>
      </c>
      <c r="B94" s="23" t="str">
        <f>VLOOKUP($A94,'[1]פרופיל מציע  + מסמכים שיש להגיש'!$C$6:$H$16555,2)</f>
        <v>מרכז שרות אדנים בע"מ</v>
      </c>
      <c r="C94" s="23" t="str">
        <f t="shared" si="23"/>
        <v>0</v>
      </c>
      <c r="D94" s="41"/>
      <c r="E94" s="43"/>
      <c r="F94" s="43"/>
      <c r="G94" s="42"/>
      <c r="H94" s="43"/>
      <c r="I94" s="43"/>
      <c r="J94" s="42"/>
      <c r="K94" s="42"/>
      <c r="L94" s="42"/>
      <c r="M94" s="57" t="str">
        <f t="shared" si="20"/>
        <v/>
      </c>
      <c r="N94" s="27" t="str">
        <f>IF(M94="","",VLOOKUP($A94,'[1]פרופיל מציע  + מסמכים שיש להגיש'!$C$6:$H$16555,4))</f>
        <v/>
      </c>
      <c r="O94" s="46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6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23" t="str">
        <f t="shared" si="24"/>
        <v>not submittied</v>
      </c>
      <c r="R94" s="65" t="e">
        <f t="shared" si="25"/>
        <v>#NUM!</v>
      </c>
      <c r="W94" s="67">
        <f t="shared" si="26"/>
        <v>0</v>
      </c>
      <c r="X94" s="23">
        <f t="shared" si="27"/>
        <v>7629</v>
      </c>
      <c r="Y94" s="50" t="e">
        <f t="shared" si="28"/>
        <v>#REF!</v>
      </c>
      <c r="Z94" s="23" t="e">
        <f t="shared" si="29"/>
        <v>#REF!</v>
      </c>
      <c r="AA94" s="28" t="e">
        <f t="shared" si="21"/>
        <v>#REF!</v>
      </c>
      <c r="AB94" s="29" t="e">
        <f t="shared" si="22"/>
        <v>#REF!</v>
      </c>
      <c r="AC94" s="28" t="e">
        <f t="shared" si="30"/>
        <v>#REF!</v>
      </c>
      <c r="AD94" s="23" t="e">
        <f t="shared" si="31"/>
        <v>#REF!</v>
      </c>
      <c r="AE94" s="53">
        <f t="shared" si="32"/>
        <v>0</v>
      </c>
      <c r="AF94" s="53">
        <f t="shared" si="33"/>
        <v>0</v>
      </c>
      <c r="AG94" s="53">
        <f t="shared" si="34"/>
        <v>0</v>
      </c>
      <c r="AH94" s="36" t="e">
        <f t="shared" si="35"/>
        <v>#REF!</v>
      </c>
      <c r="AM94" s="23">
        <f t="shared" si="36"/>
        <v>0</v>
      </c>
    </row>
    <row r="95" spans="1:39" x14ac:dyDescent="0.2">
      <c r="A95" s="23">
        <v>92</v>
      </c>
      <c r="B95" s="23" t="str">
        <f>VLOOKUP($A95,'[1]פרופיל מציע  + מסמכים שיש להגיש'!$C$6:$H$16555,2)</f>
        <v>מוסך ז.שביט בע"מ</v>
      </c>
      <c r="C95" s="23" t="str">
        <f t="shared" si="23"/>
        <v>0</v>
      </c>
      <c r="D95" s="41"/>
      <c r="E95" s="43"/>
      <c r="F95" s="43"/>
      <c r="G95" s="42"/>
      <c r="H95" s="43"/>
      <c r="I95" s="43"/>
      <c r="J95" s="42"/>
      <c r="K95" s="42"/>
      <c r="L95" s="42"/>
      <c r="M95" s="57" t="str">
        <f t="shared" si="20"/>
        <v/>
      </c>
      <c r="N95" s="27" t="str">
        <f>IF(M95="","",VLOOKUP($A95,'[1]פרופיל מציע  + מסמכים שיש להגיש'!$C$6:$H$16555,4))</f>
        <v/>
      </c>
      <c r="O95" s="46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6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23" t="str">
        <f t="shared" si="24"/>
        <v>not submittied</v>
      </c>
      <c r="R95" s="65" t="e">
        <f t="shared" si="25"/>
        <v>#NUM!</v>
      </c>
      <c r="W95" s="67">
        <f t="shared" si="26"/>
        <v>0</v>
      </c>
      <c r="X95" s="23">
        <f t="shared" si="27"/>
        <v>7629</v>
      </c>
      <c r="Y95" s="50" t="e">
        <f t="shared" si="28"/>
        <v>#REF!</v>
      </c>
      <c r="Z95" s="23" t="e">
        <f t="shared" si="29"/>
        <v>#REF!</v>
      </c>
      <c r="AA95" s="28" t="e">
        <f t="shared" si="21"/>
        <v>#REF!</v>
      </c>
      <c r="AB95" s="29" t="e">
        <f t="shared" si="22"/>
        <v>#REF!</v>
      </c>
      <c r="AC95" s="28" t="e">
        <f t="shared" si="30"/>
        <v>#REF!</v>
      </c>
      <c r="AD95" s="23" t="e">
        <f t="shared" si="31"/>
        <v>#REF!</v>
      </c>
      <c r="AE95" s="53">
        <f t="shared" si="32"/>
        <v>0</v>
      </c>
      <c r="AF95" s="53">
        <f t="shared" si="33"/>
        <v>0</v>
      </c>
      <c r="AG95" s="53">
        <f t="shared" si="34"/>
        <v>0</v>
      </c>
      <c r="AH95" s="36" t="e">
        <f t="shared" si="35"/>
        <v>#REF!</v>
      </c>
      <c r="AM95" s="23">
        <f t="shared" si="36"/>
        <v>0</v>
      </c>
    </row>
    <row r="96" spans="1:39" x14ac:dyDescent="0.2">
      <c r="A96" s="23">
        <v>93</v>
      </c>
      <c r="B96" s="23" t="str">
        <f>VLOOKUP($A96,'[1]פרופיל מציע  + מסמכים שיש להגיש'!$C$6:$H$16555,2)</f>
        <v>מרכז שירות תל חנן בע"מ</v>
      </c>
      <c r="C96" s="23" t="str">
        <f t="shared" si="23"/>
        <v>0</v>
      </c>
      <c r="D96" s="41"/>
      <c r="E96" s="43"/>
      <c r="F96" s="43"/>
      <c r="G96" s="42"/>
      <c r="H96" s="43"/>
      <c r="I96" s="43"/>
      <c r="J96" s="42"/>
      <c r="K96" s="42"/>
      <c r="L96" s="42"/>
      <c r="M96" s="57" t="str">
        <f t="shared" si="20"/>
        <v/>
      </c>
      <c r="N96" s="27" t="str">
        <f>IF(M96="","",VLOOKUP($A96,'[1]פרופיל מציע  + מסמכים שיש להגיש'!$C$6:$H$16555,4))</f>
        <v/>
      </c>
      <c r="O96" s="46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6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23" t="str">
        <f t="shared" si="24"/>
        <v>not submittied</v>
      </c>
      <c r="R96" s="65" t="e">
        <f t="shared" si="25"/>
        <v>#NUM!</v>
      </c>
      <c r="W96" s="67">
        <f t="shared" si="26"/>
        <v>0</v>
      </c>
      <c r="X96" s="23">
        <f t="shared" si="27"/>
        <v>7629</v>
      </c>
      <c r="Y96" s="50" t="e">
        <f t="shared" si="28"/>
        <v>#REF!</v>
      </c>
      <c r="Z96" s="23" t="e">
        <f t="shared" si="29"/>
        <v>#REF!</v>
      </c>
      <c r="AA96" s="28" t="e">
        <f t="shared" si="21"/>
        <v>#REF!</v>
      </c>
      <c r="AB96" s="29" t="e">
        <f t="shared" si="22"/>
        <v>#REF!</v>
      </c>
      <c r="AC96" s="28" t="e">
        <f t="shared" si="30"/>
        <v>#REF!</v>
      </c>
      <c r="AD96" s="23" t="e">
        <f t="shared" si="31"/>
        <v>#REF!</v>
      </c>
      <c r="AE96" s="53">
        <f t="shared" si="32"/>
        <v>0</v>
      </c>
      <c r="AF96" s="53">
        <f t="shared" si="33"/>
        <v>0</v>
      </c>
      <c r="AG96" s="53">
        <f t="shared" si="34"/>
        <v>0</v>
      </c>
      <c r="AH96" s="36" t="e">
        <f t="shared" si="35"/>
        <v>#REF!</v>
      </c>
      <c r="AM96" s="23">
        <f t="shared" si="36"/>
        <v>0</v>
      </c>
    </row>
    <row r="97" spans="1:39" x14ac:dyDescent="0.2">
      <c r="A97" s="23">
        <v>94</v>
      </c>
      <c r="B97" s="23" t="str">
        <f>VLOOKUP($A97,'[1]פרופיל מציע  + מסמכים שיש להגיש'!$C$6:$H$16555,2)</f>
        <v>קרית הרכב אסולין 2006</v>
      </c>
      <c r="C97" s="23" t="str">
        <f t="shared" si="23"/>
        <v>0</v>
      </c>
      <c r="D97" s="41"/>
      <c r="E97" s="43"/>
      <c r="F97" s="43"/>
      <c r="G97" s="42"/>
      <c r="H97" s="43"/>
      <c r="I97" s="43"/>
      <c r="J97" s="42"/>
      <c r="K97" s="42"/>
      <c r="L97" s="42"/>
      <c r="M97" s="57" t="str">
        <f t="shared" si="20"/>
        <v/>
      </c>
      <c r="N97" s="27" t="str">
        <f>IF(M97="","",VLOOKUP($A97,'[1]פרופיל מציע  + מסמכים שיש להגיש'!$C$6:$H$16555,4))</f>
        <v/>
      </c>
      <c r="O97" s="46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6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23" t="str">
        <f t="shared" si="24"/>
        <v>not submittied</v>
      </c>
      <c r="R97" s="65" t="e">
        <f t="shared" si="25"/>
        <v>#NUM!</v>
      </c>
      <c r="W97" s="67">
        <f t="shared" si="26"/>
        <v>0</v>
      </c>
      <c r="X97" s="23">
        <f t="shared" si="27"/>
        <v>7629</v>
      </c>
      <c r="Y97" s="50" t="e">
        <f t="shared" si="28"/>
        <v>#REF!</v>
      </c>
      <c r="Z97" s="23" t="e">
        <f t="shared" si="29"/>
        <v>#REF!</v>
      </c>
      <c r="AA97" s="28" t="e">
        <f t="shared" si="21"/>
        <v>#REF!</v>
      </c>
      <c r="AB97" s="29" t="e">
        <f t="shared" si="22"/>
        <v>#REF!</v>
      </c>
      <c r="AC97" s="28" t="e">
        <f t="shared" si="30"/>
        <v>#REF!</v>
      </c>
      <c r="AD97" s="23" t="e">
        <f t="shared" si="31"/>
        <v>#REF!</v>
      </c>
      <c r="AE97" s="53">
        <f t="shared" si="32"/>
        <v>0</v>
      </c>
      <c r="AF97" s="53">
        <f t="shared" si="33"/>
        <v>0</v>
      </c>
      <c r="AG97" s="53">
        <f t="shared" si="34"/>
        <v>0</v>
      </c>
      <c r="AH97" s="36" t="e">
        <f t="shared" si="35"/>
        <v>#REF!</v>
      </c>
      <c r="AM97" s="23">
        <f t="shared" si="36"/>
        <v>0</v>
      </c>
    </row>
    <row r="98" spans="1:39" x14ac:dyDescent="0.2">
      <c r="A98" s="23">
        <v>95</v>
      </c>
      <c r="B98" s="23" t="str">
        <f>VLOOKUP($A98,'[1]פרופיל מציע  + מסמכים שיש להגיש'!$C$6:$H$16555,2)</f>
        <v>עמיגל סוכנויות ושרותים בע"מ</v>
      </c>
      <c r="C98" s="23" t="str">
        <f t="shared" si="23"/>
        <v>0</v>
      </c>
      <c r="D98" s="41"/>
      <c r="E98" s="43"/>
      <c r="F98" s="43"/>
      <c r="G98" s="42"/>
      <c r="H98" s="43"/>
      <c r="I98" s="43"/>
      <c r="J98" s="42"/>
      <c r="K98" s="42"/>
      <c r="L98" s="42"/>
      <c r="M98" s="57" t="str">
        <f t="shared" si="20"/>
        <v/>
      </c>
      <c r="N98" s="27" t="str">
        <f>IF(M98="","",VLOOKUP($A98,'[1]פרופיל מציע  + מסמכים שיש להגיש'!$C$6:$H$16555,4))</f>
        <v/>
      </c>
      <c r="O98" s="46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6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23" t="str">
        <f t="shared" si="24"/>
        <v>not submittied</v>
      </c>
      <c r="R98" s="65" t="e">
        <f t="shared" si="25"/>
        <v>#NUM!</v>
      </c>
      <c r="W98" s="67">
        <f t="shared" si="26"/>
        <v>0</v>
      </c>
      <c r="X98" s="23">
        <f t="shared" si="27"/>
        <v>7629</v>
      </c>
      <c r="Y98" s="50" t="e">
        <f t="shared" si="28"/>
        <v>#REF!</v>
      </c>
      <c r="Z98" s="23" t="e">
        <f t="shared" si="29"/>
        <v>#REF!</v>
      </c>
      <c r="AA98" s="28" t="e">
        <f t="shared" si="21"/>
        <v>#REF!</v>
      </c>
      <c r="AB98" s="29" t="e">
        <f t="shared" si="22"/>
        <v>#REF!</v>
      </c>
      <c r="AC98" s="28" t="e">
        <f t="shared" si="30"/>
        <v>#REF!</v>
      </c>
      <c r="AD98" s="23" t="e">
        <f t="shared" si="31"/>
        <v>#REF!</v>
      </c>
      <c r="AE98" s="53">
        <f t="shared" si="32"/>
        <v>0</v>
      </c>
      <c r="AF98" s="53">
        <f t="shared" si="33"/>
        <v>0</v>
      </c>
      <c r="AG98" s="53">
        <f t="shared" si="34"/>
        <v>0</v>
      </c>
      <c r="AH98" s="36" t="e">
        <f t="shared" si="35"/>
        <v>#REF!</v>
      </c>
      <c r="AM98" s="23">
        <f t="shared" si="36"/>
        <v>0</v>
      </c>
    </row>
    <row r="99" spans="1:39" x14ac:dyDescent="0.2">
      <c r="A99" s="23">
        <v>96</v>
      </c>
      <c r="B99" s="23" t="str">
        <f>VLOOKUP($A99,'[1]פרופיל מציע  + מסמכים שיש להגיש'!$C$6:$H$16555,2)</f>
        <v>מרכז שרות קרל בע"מ</v>
      </c>
      <c r="C99" s="23" t="str">
        <f t="shared" si="23"/>
        <v>0</v>
      </c>
      <c r="D99" s="41"/>
      <c r="E99" s="43"/>
      <c r="F99" s="43"/>
      <c r="G99" s="42"/>
      <c r="H99" s="43"/>
      <c r="I99" s="43"/>
      <c r="J99" s="42"/>
      <c r="K99" s="42"/>
      <c r="L99" s="42"/>
      <c r="M99" s="57" t="str">
        <f t="shared" si="20"/>
        <v/>
      </c>
      <c r="N99" s="27" t="str">
        <f>IF(M99="","",VLOOKUP($A99,'[1]פרופיל מציע  + מסמכים שיש להגיש'!$C$6:$H$16555,4))</f>
        <v/>
      </c>
      <c r="O99" s="46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6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23" t="str">
        <f t="shared" si="24"/>
        <v>not submittied</v>
      </c>
      <c r="R99" s="65" t="e">
        <f t="shared" si="25"/>
        <v>#NUM!</v>
      </c>
      <c r="W99" s="67">
        <f t="shared" si="26"/>
        <v>0</v>
      </c>
      <c r="X99" s="23">
        <f t="shared" si="27"/>
        <v>7629</v>
      </c>
      <c r="Y99" s="50" t="e">
        <f t="shared" si="28"/>
        <v>#REF!</v>
      </c>
      <c r="Z99" s="23" t="e">
        <f t="shared" si="29"/>
        <v>#REF!</v>
      </c>
      <c r="AA99" s="28" t="e">
        <f t="shared" si="21"/>
        <v>#REF!</v>
      </c>
      <c r="AB99" s="29" t="e">
        <f t="shared" si="22"/>
        <v>#REF!</v>
      </c>
      <c r="AC99" s="28" t="e">
        <f t="shared" si="30"/>
        <v>#REF!</v>
      </c>
      <c r="AD99" s="23" t="e">
        <f t="shared" si="31"/>
        <v>#REF!</v>
      </c>
      <c r="AE99" s="53">
        <f t="shared" si="32"/>
        <v>0</v>
      </c>
      <c r="AF99" s="53">
        <f t="shared" si="33"/>
        <v>0</v>
      </c>
      <c r="AG99" s="53">
        <f t="shared" si="34"/>
        <v>0</v>
      </c>
      <c r="AH99" s="36" t="e">
        <f t="shared" si="35"/>
        <v>#REF!</v>
      </c>
      <c r="AM99" s="23">
        <f t="shared" si="36"/>
        <v>0</v>
      </c>
    </row>
    <row r="100" spans="1:39" x14ac:dyDescent="0.2">
      <c r="A100" s="23">
        <v>97</v>
      </c>
      <c r="B100" s="23" t="str">
        <f>VLOOKUP($A100,'[1]פרופיל מציע  + מסמכים שיש להגיש'!$C$6:$H$16555,2)</f>
        <v>מרוץ- מרכז רכב ואופניים בע"מ</v>
      </c>
      <c r="C100" s="23" t="str">
        <f t="shared" si="23"/>
        <v>0</v>
      </c>
      <c r="D100" s="41"/>
      <c r="E100" s="43"/>
      <c r="F100" s="43"/>
      <c r="G100" s="42"/>
      <c r="H100" s="43"/>
      <c r="I100" s="43"/>
      <c r="J100" s="42"/>
      <c r="K100" s="42"/>
      <c r="L100" s="42"/>
      <c r="M100" s="57" t="str">
        <f t="shared" si="20"/>
        <v/>
      </c>
      <c r="N100" s="27" t="str">
        <f>IF(M100="","",VLOOKUP($A100,'[1]פרופיל מציע  + מסמכים שיש להגיש'!$C$6:$H$16555,4))</f>
        <v/>
      </c>
      <c r="O100" s="46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6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23" t="str">
        <f t="shared" si="24"/>
        <v>not submittied</v>
      </c>
      <c r="R100" s="65" t="e">
        <f t="shared" si="25"/>
        <v>#NUM!</v>
      </c>
      <c r="W100" s="67">
        <f t="shared" si="26"/>
        <v>0</v>
      </c>
      <c r="X100" s="23">
        <f t="shared" si="27"/>
        <v>7629</v>
      </c>
      <c r="Y100" s="50" t="e">
        <f t="shared" si="28"/>
        <v>#REF!</v>
      </c>
      <c r="Z100" s="23" t="e">
        <f t="shared" si="29"/>
        <v>#REF!</v>
      </c>
      <c r="AA100" s="28" t="e">
        <f t="shared" si="21"/>
        <v>#REF!</v>
      </c>
      <c r="AB100" s="29" t="e">
        <f t="shared" si="22"/>
        <v>#REF!</v>
      </c>
      <c r="AC100" s="28" t="e">
        <f t="shared" si="30"/>
        <v>#REF!</v>
      </c>
      <c r="AD100" s="23" t="e">
        <f t="shared" si="31"/>
        <v>#REF!</v>
      </c>
      <c r="AE100" s="53">
        <f t="shared" si="32"/>
        <v>0</v>
      </c>
      <c r="AF100" s="53">
        <f t="shared" si="33"/>
        <v>0</v>
      </c>
      <c r="AG100" s="53">
        <f t="shared" si="34"/>
        <v>0</v>
      </c>
      <c r="AH100" s="36" t="e">
        <f t="shared" si="35"/>
        <v>#REF!</v>
      </c>
      <c r="AM100" s="23">
        <f t="shared" si="36"/>
        <v>0</v>
      </c>
    </row>
    <row r="101" spans="1:39" x14ac:dyDescent="0.2">
      <c r="A101" s="23">
        <v>98</v>
      </c>
      <c r="B101" s="23" t="str">
        <f>VLOOKUP($A101,'[1]פרופיל מציע  + מסמכים שיש להגיש'!$C$6:$H$16555,2)</f>
        <v>דוד לובינסקי בע"מ</v>
      </c>
      <c r="C101" s="23" t="str">
        <f t="shared" si="23"/>
        <v>0</v>
      </c>
      <c r="D101" s="41"/>
      <c r="E101" s="43"/>
      <c r="F101" s="43"/>
      <c r="G101" s="42"/>
      <c r="H101" s="43"/>
      <c r="I101" s="43"/>
      <c r="J101" s="42"/>
      <c r="K101" s="42"/>
      <c r="L101" s="42"/>
      <c r="M101" s="57" t="str">
        <f t="shared" si="20"/>
        <v/>
      </c>
      <c r="N101" s="27" t="str">
        <f>IF(M101="","",VLOOKUP($A101,'[1]פרופיל מציע  + מסמכים שיש להגיש'!$C$6:$H$16555,4))</f>
        <v/>
      </c>
      <c r="O101" s="46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6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23" t="str">
        <f t="shared" si="24"/>
        <v>not submittied</v>
      </c>
      <c r="R101" s="65" t="e">
        <f t="shared" si="25"/>
        <v>#NUM!</v>
      </c>
      <c r="W101" s="67">
        <f t="shared" si="26"/>
        <v>0</v>
      </c>
      <c r="X101" s="23">
        <f t="shared" si="27"/>
        <v>7629</v>
      </c>
      <c r="Y101" s="50" t="e">
        <f t="shared" si="28"/>
        <v>#REF!</v>
      </c>
      <c r="Z101" s="23" t="e">
        <f t="shared" si="29"/>
        <v>#REF!</v>
      </c>
      <c r="AA101" s="28" t="e">
        <f t="shared" si="21"/>
        <v>#REF!</v>
      </c>
      <c r="AB101" s="29" t="e">
        <f t="shared" si="22"/>
        <v>#REF!</v>
      </c>
      <c r="AC101" s="28" t="e">
        <f t="shared" si="30"/>
        <v>#REF!</v>
      </c>
      <c r="AD101" s="23" t="e">
        <f t="shared" si="31"/>
        <v>#REF!</v>
      </c>
      <c r="AE101" s="53">
        <f t="shared" si="32"/>
        <v>0</v>
      </c>
      <c r="AF101" s="53">
        <f t="shared" si="33"/>
        <v>0</v>
      </c>
      <c r="AG101" s="53">
        <f t="shared" si="34"/>
        <v>0</v>
      </c>
      <c r="AH101" s="36" t="e">
        <f t="shared" si="35"/>
        <v>#REF!</v>
      </c>
      <c r="AM101" s="23">
        <f t="shared" si="36"/>
        <v>0</v>
      </c>
    </row>
    <row r="102" spans="1:39" x14ac:dyDescent="0.2">
      <c r="A102" s="23">
        <v>99</v>
      </c>
      <c r="B102" s="23" t="str">
        <f>VLOOKUP($A102,'[1]פרופיל מציע  + מסמכים שיש להגיש'!$C$6:$H$16555,2)</f>
        <v>מרכז השירות לובינסקי ירושלים</v>
      </c>
      <c r="C102" s="23" t="str">
        <f t="shared" si="23"/>
        <v>0</v>
      </c>
      <c r="D102" s="41"/>
      <c r="E102" s="43"/>
      <c r="F102" s="43"/>
      <c r="G102" s="42"/>
      <c r="H102" s="43"/>
      <c r="I102" s="43"/>
      <c r="J102" s="42"/>
      <c r="K102" s="42"/>
      <c r="L102" s="42"/>
      <c r="M102" s="57" t="str">
        <f t="shared" si="20"/>
        <v/>
      </c>
      <c r="N102" s="27" t="str">
        <f>IF(M102="","",VLOOKUP($A102,'[1]פרופיל מציע  + מסמכים שיש להגיש'!$C$6:$H$16555,4))</f>
        <v/>
      </c>
      <c r="O102" s="46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6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23" t="str">
        <f t="shared" si="24"/>
        <v>not submittied</v>
      </c>
      <c r="R102" s="65" t="e">
        <f t="shared" si="25"/>
        <v>#NUM!</v>
      </c>
      <c r="W102" s="67">
        <f t="shared" si="26"/>
        <v>0</v>
      </c>
      <c r="X102" s="23">
        <f t="shared" si="27"/>
        <v>7629</v>
      </c>
      <c r="Y102" s="50" t="e">
        <f t="shared" si="28"/>
        <v>#REF!</v>
      </c>
      <c r="Z102" s="23" t="e">
        <f t="shared" si="29"/>
        <v>#REF!</v>
      </c>
      <c r="AA102" s="28" t="e">
        <f t="shared" si="21"/>
        <v>#REF!</v>
      </c>
      <c r="AB102" s="29" t="e">
        <f t="shared" si="22"/>
        <v>#REF!</v>
      </c>
      <c r="AC102" s="28" t="e">
        <f t="shared" si="30"/>
        <v>#REF!</v>
      </c>
      <c r="AD102" s="23" t="e">
        <f t="shared" si="31"/>
        <v>#REF!</v>
      </c>
      <c r="AE102" s="53">
        <f t="shared" si="32"/>
        <v>0</v>
      </c>
      <c r="AF102" s="53">
        <f t="shared" si="33"/>
        <v>0</v>
      </c>
      <c r="AG102" s="53">
        <f t="shared" si="34"/>
        <v>0</v>
      </c>
      <c r="AH102" s="36" t="e">
        <f t="shared" si="35"/>
        <v>#REF!</v>
      </c>
      <c r="AM102" s="23">
        <f t="shared" si="36"/>
        <v>0</v>
      </c>
    </row>
    <row r="103" spans="1:39" x14ac:dyDescent="0.2">
      <c r="A103" s="23">
        <v>100</v>
      </c>
      <c r="B103" s="23" t="str">
        <f>VLOOKUP($A103,'[1]פרופיל מציע  + מסמכים שיש להגיש'!$C$6:$H$16555,2)</f>
        <v>דוד לובינסקי בע"מ בני ברק</v>
      </c>
      <c r="C103" s="23" t="str">
        <f t="shared" si="23"/>
        <v>0</v>
      </c>
      <c r="D103" s="41"/>
      <c r="E103" s="43"/>
      <c r="F103" s="43"/>
      <c r="G103" s="42"/>
      <c r="H103" s="43"/>
      <c r="I103" s="43"/>
      <c r="J103" s="42"/>
      <c r="K103" s="42"/>
      <c r="L103" s="42"/>
      <c r="M103" s="57" t="str">
        <f t="shared" si="20"/>
        <v/>
      </c>
      <c r="N103" s="27" t="str">
        <f>IF(M103="","",VLOOKUP($A103,'[1]פרופיל מציע  + מסמכים שיש להגיש'!$C$6:$H$16555,4))</f>
        <v/>
      </c>
      <c r="O103" s="46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6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23" t="str">
        <f t="shared" si="24"/>
        <v>not submittied</v>
      </c>
      <c r="R103" s="65" t="e">
        <f t="shared" si="25"/>
        <v>#NUM!</v>
      </c>
      <c r="W103" s="67">
        <f t="shared" si="26"/>
        <v>0</v>
      </c>
      <c r="X103" s="23">
        <f t="shared" si="27"/>
        <v>7629</v>
      </c>
      <c r="Y103" s="50" t="e">
        <f t="shared" si="28"/>
        <v>#REF!</v>
      </c>
      <c r="Z103" s="23" t="e">
        <f t="shared" si="29"/>
        <v>#REF!</v>
      </c>
      <c r="AA103" s="28" t="e">
        <f t="shared" si="21"/>
        <v>#REF!</v>
      </c>
      <c r="AB103" s="29" t="e">
        <f t="shared" si="22"/>
        <v>#REF!</v>
      </c>
      <c r="AC103" s="28" t="e">
        <f t="shared" si="30"/>
        <v>#REF!</v>
      </c>
      <c r="AD103" s="23" t="e">
        <f t="shared" si="31"/>
        <v>#REF!</v>
      </c>
      <c r="AE103" s="53">
        <f t="shared" si="32"/>
        <v>0</v>
      </c>
      <c r="AF103" s="53">
        <f t="shared" si="33"/>
        <v>0</v>
      </c>
      <c r="AG103" s="53">
        <f t="shared" si="34"/>
        <v>0</v>
      </c>
      <c r="AH103" s="36" t="e">
        <f t="shared" si="35"/>
        <v>#REF!</v>
      </c>
      <c r="AM103" s="23">
        <f t="shared" si="36"/>
        <v>0</v>
      </c>
    </row>
    <row r="104" spans="1:39" x14ac:dyDescent="0.2">
      <c r="A104" s="23">
        <v>101</v>
      </c>
      <c r="B104" s="23" t="str">
        <f>VLOOKUP($A104,'[1]פרופיל מציע  + מסמכים שיש להגיש'!$C$6:$H$16555,2)</f>
        <v>ס.מ.א.ח לרכב 2001 בע"מ</v>
      </c>
      <c r="C104" s="23" t="str">
        <f t="shared" si="23"/>
        <v>0</v>
      </c>
      <c r="D104" s="41"/>
      <c r="E104" s="43"/>
      <c r="F104" s="43"/>
      <c r="G104" s="42"/>
      <c r="H104" s="43"/>
      <c r="I104" s="43"/>
      <c r="J104" s="42"/>
      <c r="K104" s="42"/>
      <c r="L104" s="42"/>
      <c r="M104" s="57" t="str">
        <f t="shared" si="20"/>
        <v/>
      </c>
      <c r="N104" s="27" t="str">
        <f>IF(M104="","",VLOOKUP($A104,'[1]פרופיל מציע  + מסמכים שיש להגיש'!$C$6:$H$16555,4))</f>
        <v/>
      </c>
      <c r="O104" s="46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6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23" t="str">
        <f t="shared" si="24"/>
        <v>not submittied</v>
      </c>
      <c r="R104" s="65" t="e">
        <f t="shared" si="25"/>
        <v>#NUM!</v>
      </c>
      <c r="W104" s="67">
        <f t="shared" si="26"/>
        <v>0</v>
      </c>
      <c r="X104" s="23">
        <f t="shared" si="27"/>
        <v>7629</v>
      </c>
      <c r="Y104" s="50" t="e">
        <f t="shared" si="28"/>
        <v>#REF!</v>
      </c>
      <c r="Z104" s="23" t="e">
        <f t="shared" si="29"/>
        <v>#REF!</v>
      </c>
      <c r="AA104" s="28" t="e">
        <f t="shared" si="21"/>
        <v>#REF!</v>
      </c>
      <c r="AB104" s="29" t="e">
        <f t="shared" si="22"/>
        <v>#REF!</v>
      </c>
      <c r="AC104" s="28" t="e">
        <f t="shared" si="30"/>
        <v>#REF!</v>
      </c>
      <c r="AD104" s="23" t="e">
        <f t="shared" si="31"/>
        <v>#REF!</v>
      </c>
      <c r="AE104" s="53">
        <f t="shared" si="32"/>
        <v>0</v>
      </c>
      <c r="AF104" s="53">
        <f t="shared" si="33"/>
        <v>0</v>
      </c>
      <c r="AG104" s="53">
        <f t="shared" si="34"/>
        <v>0</v>
      </c>
      <c r="AH104" s="36" t="e">
        <f t="shared" si="35"/>
        <v>#REF!</v>
      </c>
      <c r="AM104" s="23">
        <f t="shared" si="36"/>
        <v>0</v>
      </c>
    </row>
    <row r="105" spans="1:39" x14ac:dyDescent="0.2">
      <c r="A105" s="23">
        <v>102</v>
      </c>
      <c r="B105" s="23" t="str">
        <f>VLOOKUP($A105,'[1]פרופיל מציע  + מסמכים שיש להגיש'!$C$6:$H$16555,2)</f>
        <v>פ. שלום בע"מ</v>
      </c>
      <c r="C105" s="23" t="str">
        <f t="shared" si="23"/>
        <v>0</v>
      </c>
      <c r="D105" s="41"/>
      <c r="E105" s="43"/>
      <c r="F105" s="43"/>
      <c r="G105" s="42"/>
      <c r="H105" s="43"/>
      <c r="I105" s="43"/>
      <c r="J105" s="42"/>
      <c r="K105" s="42"/>
      <c r="L105" s="42"/>
      <c r="M105" s="57" t="str">
        <f t="shared" si="20"/>
        <v/>
      </c>
      <c r="N105" s="27" t="str">
        <f>IF(M105="","",VLOOKUP($A105,'[1]פרופיל מציע  + מסמכים שיש להגיש'!$C$6:$H$16555,4))</f>
        <v/>
      </c>
      <c r="O105" s="46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6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23" t="str">
        <f t="shared" si="24"/>
        <v>not submittied</v>
      </c>
      <c r="R105" s="65" t="e">
        <f t="shared" si="25"/>
        <v>#NUM!</v>
      </c>
      <c r="W105" s="67">
        <f t="shared" si="26"/>
        <v>0</v>
      </c>
      <c r="X105" s="23">
        <f t="shared" si="27"/>
        <v>7629</v>
      </c>
      <c r="Y105" s="50" t="e">
        <f t="shared" si="28"/>
        <v>#REF!</v>
      </c>
      <c r="Z105" s="23" t="e">
        <f t="shared" si="29"/>
        <v>#REF!</v>
      </c>
      <c r="AA105" s="28" t="e">
        <f t="shared" si="21"/>
        <v>#REF!</v>
      </c>
      <c r="AB105" s="29" t="e">
        <f t="shared" si="22"/>
        <v>#REF!</v>
      </c>
      <c r="AC105" s="28" t="e">
        <f t="shared" si="30"/>
        <v>#REF!</v>
      </c>
      <c r="AD105" s="23" t="e">
        <f t="shared" si="31"/>
        <v>#REF!</v>
      </c>
      <c r="AE105" s="53">
        <f t="shared" si="32"/>
        <v>0</v>
      </c>
      <c r="AF105" s="53">
        <f t="shared" si="33"/>
        <v>0</v>
      </c>
      <c r="AG105" s="53">
        <f t="shared" si="34"/>
        <v>0</v>
      </c>
      <c r="AH105" s="36" t="e">
        <f t="shared" si="35"/>
        <v>#REF!</v>
      </c>
      <c r="AM105" s="23">
        <f t="shared" si="36"/>
        <v>0</v>
      </c>
    </row>
    <row r="106" spans="1:39" x14ac:dyDescent="0.2">
      <c r="A106" s="23">
        <v>103</v>
      </c>
      <c r="B106" s="23" t="str">
        <f>VLOOKUP($A106,'[1]פרופיל מציע  + מסמכים שיש להגיש'!$C$6:$H$16555,2)</f>
        <v>מוסך מרום</v>
      </c>
      <c r="C106" s="23" t="str">
        <f t="shared" si="23"/>
        <v>0</v>
      </c>
      <c r="D106" s="41"/>
      <c r="E106" s="43"/>
      <c r="F106" s="43"/>
      <c r="G106" s="42"/>
      <c r="H106" s="43"/>
      <c r="I106" s="43"/>
      <c r="J106" s="42"/>
      <c r="K106" s="42"/>
      <c r="L106" s="42"/>
      <c r="M106" s="57" t="str">
        <f t="shared" si="20"/>
        <v/>
      </c>
      <c r="N106" s="27" t="str">
        <f>IF(M106="","",VLOOKUP($A106,'[1]פרופיל מציע  + מסמכים שיש להגיש'!$C$6:$H$16555,4))</f>
        <v/>
      </c>
      <c r="O106" s="46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6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23" t="str">
        <f t="shared" si="24"/>
        <v>not submittied</v>
      </c>
      <c r="R106" s="65" t="e">
        <f t="shared" si="25"/>
        <v>#NUM!</v>
      </c>
      <c r="W106" s="67">
        <f t="shared" si="26"/>
        <v>0</v>
      </c>
      <c r="X106" s="23">
        <f t="shared" si="27"/>
        <v>7629</v>
      </c>
      <c r="Y106" s="50" t="e">
        <f t="shared" si="28"/>
        <v>#REF!</v>
      </c>
      <c r="Z106" s="23" t="e">
        <f t="shared" si="29"/>
        <v>#REF!</v>
      </c>
      <c r="AA106" s="28" t="e">
        <f t="shared" si="21"/>
        <v>#REF!</v>
      </c>
      <c r="AB106" s="29" t="e">
        <f t="shared" si="22"/>
        <v>#REF!</v>
      </c>
      <c r="AC106" s="28" t="e">
        <f t="shared" si="30"/>
        <v>#REF!</v>
      </c>
      <c r="AD106" s="23" t="e">
        <f t="shared" si="31"/>
        <v>#REF!</v>
      </c>
      <c r="AE106" s="53">
        <f t="shared" si="32"/>
        <v>0</v>
      </c>
      <c r="AF106" s="53">
        <f t="shared" si="33"/>
        <v>0</v>
      </c>
      <c r="AG106" s="53">
        <f t="shared" si="34"/>
        <v>0</v>
      </c>
      <c r="AH106" s="36" t="e">
        <f t="shared" si="35"/>
        <v>#REF!</v>
      </c>
      <c r="AM106" s="23">
        <f t="shared" si="36"/>
        <v>0</v>
      </c>
    </row>
    <row r="107" spans="1:39" x14ac:dyDescent="0.2">
      <c r="A107" s="23">
        <v>104</v>
      </c>
      <c r="B107" s="23" t="str">
        <f>VLOOKUP($A107,'[1]פרופיל מציע  + מסמכים שיש להגיש'!$C$6:$H$16555,2)</f>
        <v>פרס רכב השפלה בע"מ</v>
      </c>
      <c r="C107" s="23" t="str">
        <f t="shared" si="23"/>
        <v>0</v>
      </c>
      <c r="D107" s="41"/>
      <c r="E107" s="43"/>
      <c r="F107" s="43"/>
      <c r="G107" s="42"/>
      <c r="H107" s="43"/>
      <c r="I107" s="43"/>
      <c r="J107" s="42"/>
      <c r="K107" s="42"/>
      <c r="L107" s="42"/>
      <c r="M107" s="57" t="str">
        <f t="shared" si="20"/>
        <v/>
      </c>
      <c r="N107" s="27" t="str">
        <f>IF(M107="","",VLOOKUP($A107,'[1]פרופיל מציע  + מסמכים שיש להגיש'!$C$6:$H$16555,4))</f>
        <v/>
      </c>
      <c r="O107" s="46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6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23" t="str">
        <f t="shared" si="24"/>
        <v>not submittied</v>
      </c>
      <c r="R107" s="65" t="e">
        <f t="shared" si="25"/>
        <v>#NUM!</v>
      </c>
      <c r="W107" s="67">
        <f t="shared" si="26"/>
        <v>0</v>
      </c>
      <c r="X107" s="23">
        <f t="shared" si="27"/>
        <v>7629</v>
      </c>
      <c r="Y107" s="50" t="e">
        <f t="shared" si="28"/>
        <v>#REF!</v>
      </c>
      <c r="Z107" s="23" t="e">
        <f t="shared" si="29"/>
        <v>#REF!</v>
      </c>
      <c r="AA107" s="28" t="e">
        <f t="shared" si="21"/>
        <v>#REF!</v>
      </c>
      <c r="AB107" s="29" t="e">
        <f t="shared" si="22"/>
        <v>#REF!</v>
      </c>
      <c r="AC107" s="28" t="e">
        <f t="shared" si="30"/>
        <v>#REF!</v>
      </c>
      <c r="AD107" s="23" t="e">
        <f t="shared" si="31"/>
        <v>#REF!</v>
      </c>
      <c r="AE107" s="53">
        <f t="shared" si="32"/>
        <v>0</v>
      </c>
      <c r="AF107" s="53">
        <f t="shared" si="33"/>
        <v>0</v>
      </c>
      <c r="AG107" s="53">
        <f t="shared" si="34"/>
        <v>0</v>
      </c>
      <c r="AH107" s="36" t="e">
        <f t="shared" si="35"/>
        <v>#REF!</v>
      </c>
      <c r="AM107" s="23">
        <f t="shared" si="36"/>
        <v>0</v>
      </c>
    </row>
    <row r="108" spans="1:39" x14ac:dyDescent="0.2">
      <c r="A108" s="23">
        <v>105</v>
      </c>
      <c r="B108" s="23" t="str">
        <f>VLOOKUP($A108,'[1]פרופיל מציע  + מסמכים שיש להגיש'!$C$6:$H$16555,2)</f>
        <v>אוטופיה מרכז שרות בע"מ</v>
      </c>
      <c r="C108" s="23" t="str">
        <f t="shared" si="23"/>
        <v>0</v>
      </c>
      <c r="D108" s="41"/>
      <c r="E108" s="43"/>
      <c r="F108" s="43"/>
      <c r="G108" s="42"/>
      <c r="H108" s="43"/>
      <c r="I108" s="43"/>
      <c r="J108" s="42"/>
      <c r="K108" s="42"/>
      <c r="L108" s="42"/>
      <c r="M108" s="57" t="str">
        <f t="shared" si="20"/>
        <v/>
      </c>
      <c r="N108" s="27" t="str">
        <f>IF(M108="","",VLOOKUP($A108,'[1]פרופיל מציע  + מסמכים שיש להגיש'!$C$6:$H$16555,4))</f>
        <v/>
      </c>
      <c r="O108" s="46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6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23" t="str">
        <f t="shared" si="24"/>
        <v>not submittied</v>
      </c>
      <c r="R108" s="65" t="e">
        <f t="shared" si="25"/>
        <v>#NUM!</v>
      </c>
      <c r="W108" s="67">
        <f t="shared" si="26"/>
        <v>0</v>
      </c>
      <c r="X108" s="23">
        <f t="shared" si="27"/>
        <v>7629</v>
      </c>
      <c r="Y108" s="50" t="e">
        <f t="shared" si="28"/>
        <v>#REF!</v>
      </c>
      <c r="Z108" s="23" t="e">
        <f t="shared" si="29"/>
        <v>#REF!</v>
      </c>
      <c r="AA108" s="28" t="e">
        <f t="shared" si="21"/>
        <v>#REF!</v>
      </c>
      <c r="AB108" s="29" t="e">
        <f t="shared" si="22"/>
        <v>#REF!</v>
      </c>
      <c r="AC108" s="28" t="e">
        <f t="shared" si="30"/>
        <v>#REF!</v>
      </c>
      <c r="AD108" s="23" t="e">
        <f t="shared" si="31"/>
        <v>#REF!</v>
      </c>
      <c r="AE108" s="53">
        <f t="shared" si="32"/>
        <v>0</v>
      </c>
      <c r="AF108" s="53">
        <f t="shared" si="33"/>
        <v>0</v>
      </c>
      <c r="AG108" s="53">
        <f t="shared" si="34"/>
        <v>0</v>
      </c>
      <c r="AH108" s="36" t="e">
        <f t="shared" si="35"/>
        <v>#REF!</v>
      </c>
      <c r="AM108" s="23">
        <f t="shared" si="36"/>
        <v>0</v>
      </c>
    </row>
    <row r="109" spans="1:39" x14ac:dyDescent="0.2">
      <c r="A109" s="23">
        <v>106</v>
      </c>
      <c r="B109" s="23" t="str">
        <f>VLOOKUP($A109,'[1]פרופיל מציע  + מסמכים שיש להגיש'!$C$6:$H$16555,2)</f>
        <v>מרכז השירות ב.ט. שרותי רכב בע"מ</v>
      </c>
      <c r="C109" s="23" t="str">
        <f t="shared" si="23"/>
        <v>0</v>
      </c>
      <c r="D109" s="41"/>
      <c r="E109" s="43"/>
      <c r="F109" s="43"/>
      <c r="G109" s="42"/>
      <c r="H109" s="43"/>
      <c r="I109" s="43"/>
      <c r="J109" s="42"/>
      <c r="K109" s="42"/>
      <c r="L109" s="42"/>
      <c r="M109" s="57" t="str">
        <f t="shared" si="20"/>
        <v/>
      </c>
      <c r="N109" s="27" t="str">
        <f>IF(M109="","",VLOOKUP($A109,'[1]פרופיל מציע  + מסמכים שיש להגיש'!$C$6:$H$16555,4))</f>
        <v/>
      </c>
      <c r="O109" s="46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6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23" t="str">
        <f t="shared" si="24"/>
        <v>not submittied</v>
      </c>
      <c r="R109" s="65" t="e">
        <f t="shared" si="25"/>
        <v>#NUM!</v>
      </c>
      <c r="W109" s="67">
        <f t="shared" si="26"/>
        <v>0</v>
      </c>
      <c r="X109" s="23">
        <f t="shared" si="27"/>
        <v>7629</v>
      </c>
      <c r="Y109" s="50" t="e">
        <f t="shared" si="28"/>
        <v>#REF!</v>
      </c>
      <c r="Z109" s="23" t="e">
        <f t="shared" si="29"/>
        <v>#REF!</v>
      </c>
      <c r="AA109" s="28" t="e">
        <f t="shared" si="21"/>
        <v>#REF!</v>
      </c>
      <c r="AB109" s="29" t="e">
        <f t="shared" si="22"/>
        <v>#REF!</v>
      </c>
      <c r="AC109" s="28" t="e">
        <f t="shared" si="30"/>
        <v>#REF!</v>
      </c>
      <c r="AD109" s="23" t="e">
        <f t="shared" si="31"/>
        <v>#REF!</v>
      </c>
      <c r="AE109" s="53">
        <f t="shared" si="32"/>
        <v>0</v>
      </c>
      <c r="AF109" s="53">
        <f t="shared" si="33"/>
        <v>0</v>
      </c>
      <c r="AG109" s="53">
        <f t="shared" si="34"/>
        <v>0</v>
      </c>
      <c r="AH109" s="36" t="e">
        <f t="shared" si="35"/>
        <v>#REF!</v>
      </c>
      <c r="AM109" s="23">
        <f t="shared" si="36"/>
        <v>0</v>
      </c>
    </row>
    <row r="110" spans="1:39" x14ac:dyDescent="0.2">
      <c r="A110" s="23">
        <v>107</v>
      </c>
      <c r="B110" s="23" t="str">
        <f>VLOOKUP($A110,'[1]פרופיל מציע  + מסמכים שיש להגיש'!$C$6:$H$16555,2)</f>
        <v>מוסך אוטו (חוה) גל בע"מ</v>
      </c>
      <c r="C110" s="23" t="str">
        <f t="shared" si="23"/>
        <v>0</v>
      </c>
      <c r="D110" s="41"/>
      <c r="E110" s="43"/>
      <c r="F110" s="43"/>
      <c r="G110" s="42"/>
      <c r="H110" s="43"/>
      <c r="I110" s="43"/>
      <c r="J110" s="42"/>
      <c r="K110" s="42"/>
      <c r="L110" s="42"/>
      <c r="M110" s="57" t="str">
        <f t="shared" si="20"/>
        <v/>
      </c>
      <c r="N110" s="27" t="str">
        <f>IF(M110="","",VLOOKUP($A110,'[1]פרופיל מציע  + מסמכים שיש להגיש'!$C$6:$H$16555,4))</f>
        <v/>
      </c>
      <c r="O110" s="46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6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23" t="str">
        <f t="shared" si="24"/>
        <v>not submittied</v>
      </c>
      <c r="R110" s="65" t="e">
        <f t="shared" si="25"/>
        <v>#NUM!</v>
      </c>
      <c r="W110" s="67">
        <f t="shared" si="26"/>
        <v>0</v>
      </c>
      <c r="X110" s="23">
        <f t="shared" si="27"/>
        <v>7629</v>
      </c>
      <c r="Y110" s="50" t="e">
        <f t="shared" si="28"/>
        <v>#REF!</v>
      </c>
      <c r="Z110" s="23" t="e">
        <f t="shared" si="29"/>
        <v>#REF!</v>
      </c>
      <c r="AA110" s="28" t="e">
        <f t="shared" si="21"/>
        <v>#REF!</v>
      </c>
      <c r="AB110" s="29" t="e">
        <f t="shared" si="22"/>
        <v>#REF!</v>
      </c>
      <c r="AC110" s="28" t="e">
        <f t="shared" si="30"/>
        <v>#REF!</v>
      </c>
      <c r="AD110" s="23" t="e">
        <f t="shared" si="31"/>
        <v>#REF!</v>
      </c>
      <c r="AE110" s="53">
        <f t="shared" si="32"/>
        <v>0</v>
      </c>
      <c r="AF110" s="53">
        <f t="shared" si="33"/>
        <v>0</v>
      </c>
      <c r="AG110" s="53">
        <f t="shared" si="34"/>
        <v>0</v>
      </c>
      <c r="AH110" s="36" t="e">
        <f t="shared" si="35"/>
        <v>#REF!</v>
      </c>
      <c r="AM110" s="23">
        <f t="shared" si="36"/>
        <v>0</v>
      </c>
    </row>
    <row r="111" spans="1:39" x14ac:dyDescent="0.2">
      <c r="A111" s="23">
        <v>108</v>
      </c>
      <c r="B111" s="23" t="str">
        <f>VLOOKUP($A111,'[1]פרופיל מציע  + מסמכים שיש להגיש'!$C$6:$H$16555,2)</f>
        <v>מוסך סטרט</v>
      </c>
      <c r="C111" s="23" t="str">
        <f t="shared" si="23"/>
        <v>0</v>
      </c>
      <c r="D111" s="41"/>
      <c r="E111" s="43"/>
      <c r="F111" s="43"/>
      <c r="G111" s="42"/>
      <c r="H111" s="43"/>
      <c r="I111" s="43"/>
      <c r="J111" s="42"/>
      <c r="K111" s="42"/>
      <c r="L111" s="42"/>
      <c r="M111" s="57" t="str">
        <f t="shared" si="20"/>
        <v/>
      </c>
      <c r="N111" s="27" t="str">
        <f>IF(M111="","",VLOOKUP($A111,'[1]פרופיל מציע  + מסמכים שיש להגיש'!$C$6:$H$16555,4))</f>
        <v/>
      </c>
      <c r="O111" s="46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6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23" t="str">
        <f t="shared" si="24"/>
        <v>not submittied</v>
      </c>
      <c r="R111" s="65" t="e">
        <f t="shared" si="25"/>
        <v>#NUM!</v>
      </c>
      <c r="W111" s="67">
        <f t="shared" si="26"/>
        <v>0</v>
      </c>
      <c r="X111" s="23">
        <f t="shared" si="27"/>
        <v>7629</v>
      </c>
      <c r="Y111" s="50" t="e">
        <f t="shared" si="28"/>
        <v>#REF!</v>
      </c>
      <c r="Z111" s="23" t="e">
        <f t="shared" si="29"/>
        <v>#REF!</v>
      </c>
      <c r="AA111" s="28" t="e">
        <f t="shared" si="21"/>
        <v>#REF!</v>
      </c>
      <c r="AB111" s="29" t="e">
        <f t="shared" si="22"/>
        <v>#REF!</v>
      </c>
      <c r="AC111" s="28" t="e">
        <f t="shared" si="30"/>
        <v>#REF!</v>
      </c>
      <c r="AD111" s="23" t="e">
        <f t="shared" si="31"/>
        <v>#REF!</v>
      </c>
      <c r="AE111" s="53">
        <f t="shared" si="32"/>
        <v>0</v>
      </c>
      <c r="AF111" s="53">
        <f t="shared" si="33"/>
        <v>0</v>
      </c>
      <c r="AG111" s="53">
        <f t="shared" si="34"/>
        <v>0</v>
      </c>
      <c r="AH111" s="36" t="e">
        <f t="shared" si="35"/>
        <v>#REF!</v>
      </c>
      <c r="AM111" s="23">
        <f t="shared" si="36"/>
        <v>0</v>
      </c>
    </row>
    <row r="112" spans="1:39" x14ac:dyDescent="0.2">
      <c r="A112" s="23">
        <v>109</v>
      </c>
      <c r="B112" s="23" t="str">
        <f>VLOOKUP($A112,'[1]פרופיל מציע  + מסמכים שיש להגיש'!$C$6:$H$16555,2)</f>
        <v>מוסך צמרת רנו אשדוד בע"מ</v>
      </c>
      <c r="C112" s="23" t="str">
        <f t="shared" si="23"/>
        <v>0</v>
      </c>
      <c r="D112" s="41"/>
      <c r="E112" s="43"/>
      <c r="F112" s="43"/>
      <c r="G112" s="42"/>
      <c r="H112" s="43"/>
      <c r="I112" s="43"/>
      <c r="J112" s="42"/>
      <c r="K112" s="42"/>
      <c r="L112" s="42"/>
      <c r="M112" s="57" t="str">
        <f t="shared" si="20"/>
        <v/>
      </c>
      <c r="N112" s="27" t="str">
        <f>IF(M112="","",VLOOKUP($A112,'[1]פרופיל מציע  + מסמכים שיש להגיש'!$C$6:$H$16555,4))</f>
        <v/>
      </c>
      <c r="O112" s="46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6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23" t="str">
        <f t="shared" si="24"/>
        <v>not submittied</v>
      </c>
      <c r="R112" s="65" t="e">
        <f t="shared" si="25"/>
        <v>#NUM!</v>
      </c>
      <c r="W112" s="67">
        <f t="shared" si="26"/>
        <v>0</v>
      </c>
      <c r="X112" s="23">
        <f t="shared" si="27"/>
        <v>7629</v>
      </c>
      <c r="Y112" s="50" t="e">
        <f t="shared" si="28"/>
        <v>#REF!</v>
      </c>
      <c r="Z112" s="23" t="e">
        <f t="shared" si="29"/>
        <v>#REF!</v>
      </c>
      <c r="AA112" s="28" t="e">
        <f t="shared" si="21"/>
        <v>#REF!</v>
      </c>
      <c r="AB112" s="29" t="e">
        <f t="shared" si="22"/>
        <v>#REF!</v>
      </c>
      <c r="AC112" s="28" t="e">
        <f t="shared" si="30"/>
        <v>#REF!</v>
      </c>
      <c r="AD112" s="23" t="e">
        <f t="shared" si="31"/>
        <v>#REF!</v>
      </c>
      <c r="AE112" s="53">
        <f t="shared" si="32"/>
        <v>0</v>
      </c>
      <c r="AF112" s="53">
        <f t="shared" si="33"/>
        <v>0</v>
      </c>
      <c r="AG112" s="53">
        <f t="shared" si="34"/>
        <v>0</v>
      </c>
      <c r="AH112" s="36" t="e">
        <f t="shared" si="35"/>
        <v>#REF!</v>
      </c>
      <c r="AM112" s="23">
        <f t="shared" si="36"/>
        <v>0</v>
      </c>
    </row>
    <row r="113" spans="1:39" x14ac:dyDescent="0.2">
      <c r="A113" s="23">
        <v>110</v>
      </c>
      <c r="B113" s="23" t="str">
        <f>VLOOKUP($A113,'[1]פרופיל מציע  + מסמכים שיש להגיש'!$C$6:$H$16555,2)</f>
        <v>צמרת מוסך ושרותי רכב</v>
      </c>
      <c r="C113" s="23" t="str">
        <f t="shared" si="23"/>
        <v>0</v>
      </c>
      <c r="D113" s="41"/>
      <c r="E113" s="43"/>
      <c r="F113" s="43"/>
      <c r="G113" s="42"/>
      <c r="H113" s="43"/>
      <c r="I113" s="43"/>
      <c r="J113" s="42"/>
      <c r="K113" s="42"/>
      <c r="L113" s="42"/>
      <c r="M113" s="57" t="str">
        <f t="shared" si="20"/>
        <v/>
      </c>
      <c r="N113" s="27" t="str">
        <f>IF(M113="","",VLOOKUP($A113,'[1]פרופיל מציע  + מסמכים שיש להגיש'!$C$6:$H$16555,4))</f>
        <v/>
      </c>
      <c r="O113" s="46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6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23" t="str">
        <f t="shared" si="24"/>
        <v>not submittied</v>
      </c>
      <c r="R113" s="65" t="e">
        <f t="shared" si="25"/>
        <v>#NUM!</v>
      </c>
      <c r="W113" s="67">
        <f t="shared" si="26"/>
        <v>0</v>
      </c>
      <c r="X113" s="23">
        <f t="shared" si="27"/>
        <v>7629</v>
      </c>
      <c r="Y113" s="50" t="e">
        <f t="shared" si="28"/>
        <v>#REF!</v>
      </c>
      <c r="Z113" s="23" t="e">
        <f t="shared" si="29"/>
        <v>#REF!</v>
      </c>
      <c r="AA113" s="28" t="e">
        <f t="shared" si="21"/>
        <v>#REF!</v>
      </c>
      <c r="AB113" s="29" t="e">
        <f t="shared" si="22"/>
        <v>#REF!</v>
      </c>
      <c r="AC113" s="28" t="e">
        <f t="shared" si="30"/>
        <v>#REF!</v>
      </c>
      <c r="AD113" s="23" t="e">
        <f t="shared" si="31"/>
        <v>#REF!</v>
      </c>
      <c r="AE113" s="53">
        <f t="shared" si="32"/>
        <v>0</v>
      </c>
      <c r="AF113" s="53">
        <f t="shared" si="33"/>
        <v>0</v>
      </c>
      <c r="AG113" s="53">
        <f t="shared" si="34"/>
        <v>0</v>
      </c>
      <c r="AH113" s="36" t="e">
        <f t="shared" si="35"/>
        <v>#REF!</v>
      </c>
      <c r="AM113" s="23">
        <f t="shared" si="36"/>
        <v>0</v>
      </c>
    </row>
    <row r="114" spans="1:39" x14ac:dyDescent="0.2">
      <c r="A114" s="23">
        <v>111</v>
      </c>
      <c r="B114" s="23" t="str">
        <f>VLOOKUP($A114,'[1]פרופיל מציע  + מסמכים שיש להגיש'!$C$6:$H$16555,2)</f>
        <v>מוסך העוגן בע"מ</v>
      </c>
      <c r="C114" s="23" t="str">
        <f t="shared" si="23"/>
        <v>0</v>
      </c>
      <c r="D114" s="41"/>
      <c r="E114" s="43"/>
      <c r="F114" s="43"/>
      <c r="G114" s="42"/>
      <c r="H114" s="43"/>
      <c r="I114" s="43"/>
      <c r="J114" s="42"/>
      <c r="K114" s="42"/>
      <c r="L114" s="42"/>
      <c r="M114" s="57" t="str">
        <f t="shared" si="20"/>
        <v/>
      </c>
      <c r="N114" s="27" t="str">
        <f>IF(M114="","",VLOOKUP($A114,'[1]פרופיל מציע  + מסמכים שיש להגיש'!$C$6:$H$16555,4))</f>
        <v/>
      </c>
      <c r="O114" s="46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6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23" t="str">
        <f t="shared" si="24"/>
        <v>not submittied</v>
      </c>
      <c r="R114" s="65" t="e">
        <f t="shared" si="25"/>
        <v>#NUM!</v>
      </c>
      <c r="W114" s="67">
        <f t="shared" si="26"/>
        <v>0</v>
      </c>
      <c r="X114" s="23">
        <f t="shared" si="27"/>
        <v>7629</v>
      </c>
      <c r="Y114" s="50" t="e">
        <f t="shared" si="28"/>
        <v>#REF!</v>
      </c>
      <c r="Z114" s="23" t="e">
        <f t="shared" si="29"/>
        <v>#REF!</v>
      </c>
      <c r="AA114" s="28" t="e">
        <f t="shared" si="21"/>
        <v>#REF!</v>
      </c>
      <c r="AB114" s="29" t="e">
        <f t="shared" si="22"/>
        <v>#REF!</v>
      </c>
      <c r="AC114" s="28" t="e">
        <f t="shared" si="30"/>
        <v>#REF!</v>
      </c>
      <c r="AD114" s="23" t="e">
        <f t="shared" si="31"/>
        <v>#REF!</v>
      </c>
      <c r="AE114" s="53">
        <f t="shared" si="32"/>
        <v>0</v>
      </c>
      <c r="AF114" s="53">
        <f t="shared" si="33"/>
        <v>0</v>
      </c>
      <c r="AG114" s="53">
        <f t="shared" si="34"/>
        <v>0</v>
      </c>
      <c r="AH114" s="36" t="e">
        <f t="shared" si="35"/>
        <v>#REF!</v>
      </c>
      <c r="AM114" s="23">
        <f t="shared" si="36"/>
        <v>0</v>
      </c>
    </row>
    <row r="115" spans="1:39" x14ac:dyDescent="0.2">
      <c r="A115" s="23">
        <v>112</v>
      </c>
      <c r="B115" s="23" t="str">
        <f>VLOOKUP($A115,'[1]פרופיל מציע  + מסמכים שיש להגיש'!$C$6:$H$16555,2)</f>
        <v>מוסך האחים קצב בע"מ</v>
      </c>
      <c r="C115" s="23" t="str">
        <f t="shared" si="23"/>
        <v>0</v>
      </c>
      <c r="D115" s="41"/>
      <c r="E115" s="43"/>
      <c r="F115" s="43"/>
      <c r="G115" s="42"/>
      <c r="H115" s="43"/>
      <c r="I115" s="43"/>
      <c r="J115" s="42"/>
      <c r="K115" s="42"/>
      <c r="L115" s="42"/>
      <c r="M115" s="57" t="str">
        <f t="shared" si="20"/>
        <v/>
      </c>
      <c r="N115" s="27" t="str">
        <f>IF(M115="","",VLOOKUP($A115,'[1]פרופיל מציע  + מסמכים שיש להגיש'!$C$6:$H$16555,4))</f>
        <v/>
      </c>
      <c r="O115" s="46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6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23" t="str">
        <f t="shared" si="24"/>
        <v>not submittied</v>
      </c>
      <c r="R115" s="65" t="e">
        <f t="shared" si="25"/>
        <v>#NUM!</v>
      </c>
      <c r="W115" s="67">
        <f t="shared" si="26"/>
        <v>0</v>
      </c>
      <c r="X115" s="23">
        <f t="shared" si="27"/>
        <v>7629</v>
      </c>
      <c r="Y115" s="50" t="e">
        <f t="shared" si="28"/>
        <v>#REF!</v>
      </c>
      <c r="Z115" s="23" t="e">
        <f t="shared" si="29"/>
        <v>#REF!</v>
      </c>
      <c r="AA115" s="28" t="e">
        <f t="shared" si="21"/>
        <v>#REF!</v>
      </c>
      <c r="AB115" s="29" t="e">
        <f t="shared" si="22"/>
        <v>#REF!</v>
      </c>
      <c r="AC115" s="28" t="e">
        <f t="shared" si="30"/>
        <v>#REF!</v>
      </c>
      <c r="AD115" s="23" t="e">
        <f t="shared" si="31"/>
        <v>#REF!</v>
      </c>
      <c r="AE115" s="53">
        <f t="shared" si="32"/>
        <v>0</v>
      </c>
      <c r="AF115" s="53">
        <f t="shared" si="33"/>
        <v>0</v>
      </c>
      <c r="AG115" s="53">
        <f t="shared" si="34"/>
        <v>0</v>
      </c>
      <c r="AH115" s="36" t="e">
        <f t="shared" si="35"/>
        <v>#REF!</v>
      </c>
      <c r="AM115" s="23">
        <f t="shared" si="36"/>
        <v>0</v>
      </c>
    </row>
    <row r="116" spans="1:39" x14ac:dyDescent="0.2">
      <c r="A116" s="23">
        <v>113</v>
      </c>
      <c r="B116" s="23" t="str">
        <f>VLOOKUP($A116,'[1]פרופיל מציע  + מסמכים שיש להגיש'!$C$6:$H$16555,2)</f>
        <v>עד צו שירותי מוסך רעננה בע"מ</v>
      </c>
      <c r="C116" s="23" t="str">
        <f t="shared" si="23"/>
        <v>0</v>
      </c>
      <c r="D116" s="41"/>
      <c r="E116" s="43"/>
      <c r="F116" s="43"/>
      <c r="G116" s="42"/>
      <c r="H116" s="43"/>
      <c r="I116" s="43"/>
      <c r="J116" s="42"/>
      <c r="K116" s="42"/>
      <c r="L116" s="42"/>
      <c r="M116" s="57" t="str">
        <f t="shared" si="20"/>
        <v/>
      </c>
      <c r="N116" s="27" t="str">
        <f>IF(M116="","",VLOOKUP($A116,'[1]פרופיל מציע  + מסמכים שיש להגיש'!$C$6:$H$16555,4))</f>
        <v/>
      </c>
      <c r="O116" s="46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6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23" t="str">
        <f t="shared" si="24"/>
        <v>not submittied</v>
      </c>
      <c r="R116" s="65" t="e">
        <f t="shared" si="25"/>
        <v>#NUM!</v>
      </c>
      <c r="W116" s="67">
        <f t="shared" si="26"/>
        <v>0</v>
      </c>
      <c r="X116" s="23">
        <f t="shared" si="27"/>
        <v>7629</v>
      </c>
      <c r="Y116" s="50" t="e">
        <f t="shared" si="28"/>
        <v>#REF!</v>
      </c>
      <c r="Z116" s="23" t="e">
        <f t="shared" si="29"/>
        <v>#REF!</v>
      </c>
      <c r="AA116" s="28" t="e">
        <f t="shared" si="21"/>
        <v>#REF!</v>
      </c>
      <c r="AB116" s="29" t="e">
        <f t="shared" si="22"/>
        <v>#REF!</v>
      </c>
      <c r="AC116" s="28" t="e">
        <f t="shared" si="30"/>
        <v>#REF!</v>
      </c>
      <c r="AD116" s="23" t="e">
        <f t="shared" si="31"/>
        <v>#REF!</v>
      </c>
      <c r="AE116" s="53">
        <f t="shared" si="32"/>
        <v>0</v>
      </c>
      <c r="AF116" s="53">
        <f t="shared" si="33"/>
        <v>0</v>
      </c>
      <c r="AG116" s="53">
        <f t="shared" si="34"/>
        <v>0</v>
      </c>
      <c r="AH116" s="36" t="e">
        <f t="shared" si="35"/>
        <v>#REF!</v>
      </c>
      <c r="AM116" s="23">
        <f t="shared" si="36"/>
        <v>0</v>
      </c>
    </row>
    <row r="117" spans="1:39" x14ac:dyDescent="0.2">
      <c r="A117" s="23">
        <v>114</v>
      </c>
      <c r="B117" s="23" t="str">
        <f>VLOOKUP($A117,'[1]פרופיל מציע  + מסמכים שיש להגיש'!$C$6:$H$16555,2)</f>
        <v>מרכז שרות רכב דוד</v>
      </c>
      <c r="C117" s="23" t="str">
        <f t="shared" si="23"/>
        <v>0</v>
      </c>
      <c r="D117" s="41"/>
      <c r="E117" s="43"/>
      <c r="F117" s="43"/>
      <c r="G117" s="42"/>
      <c r="H117" s="43"/>
      <c r="I117" s="43"/>
      <c r="J117" s="42"/>
      <c r="K117" s="42"/>
      <c r="L117" s="42"/>
      <c r="M117" s="57" t="str">
        <f t="shared" si="20"/>
        <v/>
      </c>
      <c r="N117" s="27" t="str">
        <f>IF(M117="","",VLOOKUP($A117,'[1]פרופיל מציע  + מסמכים שיש להגיש'!$C$6:$H$16555,4))</f>
        <v/>
      </c>
      <c r="O117" s="46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6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23" t="str">
        <f t="shared" si="24"/>
        <v>not submittied</v>
      </c>
      <c r="R117" s="65" t="e">
        <f t="shared" si="25"/>
        <v>#NUM!</v>
      </c>
      <c r="W117" s="67">
        <f t="shared" si="26"/>
        <v>0</v>
      </c>
      <c r="X117" s="23">
        <f t="shared" si="27"/>
        <v>7629</v>
      </c>
      <c r="Y117" s="50" t="e">
        <f t="shared" si="28"/>
        <v>#REF!</v>
      </c>
      <c r="Z117" s="23" t="e">
        <f t="shared" si="29"/>
        <v>#REF!</v>
      </c>
      <c r="AA117" s="28" t="e">
        <f t="shared" si="21"/>
        <v>#REF!</v>
      </c>
      <c r="AB117" s="29" t="e">
        <f t="shared" si="22"/>
        <v>#REF!</v>
      </c>
      <c r="AC117" s="28" t="e">
        <f t="shared" si="30"/>
        <v>#REF!</v>
      </c>
      <c r="AD117" s="23" t="e">
        <f t="shared" si="31"/>
        <v>#REF!</v>
      </c>
      <c r="AE117" s="53">
        <f t="shared" si="32"/>
        <v>0</v>
      </c>
      <c r="AF117" s="53">
        <f t="shared" si="33"/>
        <v>0</v>
      </c>
      <c r="AG117" s="53">
        <f t="shared" si="34"/>
        <v>0</v>
      </c>
      <c r="AH117" s="36" t="e">
        <f t="shared" si="35"/>
        <v>#REF!</v>
      </c>
      <c r="AM117" s="23">
        <f t="shared" si="36"/>
        <v>0</v>
      </c>
    </row>
    <row r="118" spans="1:39" x14ac:dyDescent="0.2">
      <c r="A118" s="23">
        <v>115</v>
      </c>
      <c r="B118" s="23" t="str">
        <f>VLOOKUP($A118,'[1]פרופיל מציע  + מסמכים שיש להגיש'!$C$6:$H$16555,2)</f>
        <v>שילובים מוטורס</v>
      </c>
      <c r="C118" s="23" t="str">
        <f t="shared" si="23"/>
        <v>0</v>
      </c>
      <c r="D118" s="41"/>
      <c r="E118" s="43"/>
      <c r="F118" s="43"/>
      <c r="G118" s="42"/>
      <c r="H118" s="43"/>
      <c r="I118" s="43"/>
      <c r="J118" s="42"/>
      <c r="K118" s="42"/>
      <c r="L118" s="42"/>
      <c r="M118" s="57" t="str">
        <f t="shared" si="20"/>
        <v/>
      </c>
      <c r="N118" s="27" t="str">
        <f>IF(M118="","",VLOOKUP($A118,'[1]פרופיל מציע  + מסמכים שיש להגיש'!$C$6:$H$16555,4))</f>
        <v/>
      </c>
      <c r="O118" s="46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6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23" t="str">
        <f t="shared" si="24"/>
        <v>not submittied</v>
      </c>
      <c r="R118" s="65" t="e">
        <f t="shared" si="25"/>
        <v>#NUM!</v>
      </c>
      <c r="W118" s="67">
        <f t="shared" si="26"/>
        <v>0</v>
      </c>
      <c r="X118" s="23">
        <f t="shared" si="27"/>
        <v>7629</v>
      </c>
      <c r="Y118" s="50" t="e">
        <f t="shared" si="28"/>
        <v>#REF!</v>
      </c>
      <c r="Z118" s="23" t="e">
        <f t="shared" si="29"/>
        <v>#REF!</v>
      </c>
      <c r="AA118" s="28" t="e">
        <f t="shared" si="21"/>
        <v>#REF!</v>
      </c>
      <c r="AB118" s="29" t="e">
        <f t="shared" si="22"/>
        <v>#REF!</v>
      </c>
      <c r="AC118" s="28" t="e">
        <f t="shared" si="30"/>
        <v>#REF!</v>
      </c>
      <c r="AD118" s="23" t="e">
        <f t="shared" si="31"/>
        <v>#REF!</v>
      </c>
      <c r="AE118" s="53">
        <f t="shared" si="32"/>
        <v>0</v>
      </c>
      <c r="AF118" s="53">
        <f t="shared" si="33"/>
        <v>0</v>
      </c>
      <c r="AG118" s="53">
        <f t="shared" si="34"/>
        <v>0</v>
      </c>
      <c r="AH118" s="36" t="e">
        <f t="shared" si="35"/>
        <v>#REF!</v>
      </c>
      <c r="AM118" s="23">
        <f t="shared" si="36"/>
        <v>0</v>
      </c>
    </row>
    <row r="119" spans="1:39" x14ac:dyDescent="0.2">
      <c r="A119" s="23">
        <v>116</v>
      </c>
      <c r="B119" s="23" t="str">
        <f>VLOOKUP($A119,'[1]פרופיל מציע  + מסמכים שיש להגיש'!$C$6:$H$16555,2)</f>
        <v>מ.ת.מ מוטורס בע"מ</v>
      </c>
      <c r="C119" s="23" t="str">
        <f t="shared" si="23"/>
        <v>0</v>
      </c>
      <c r="D119" s="41"/>
      <c r="E119" s="43"/>
      <c r="F119" s="43"/>
      <c r="G119" s="42"/>
      <c r="H119" s="43"/>
      <c r="I119" s="43"/>
      <c r="J119" s="42"/>
      <c r="K119" s="42"/>
      <c r="L119" s="42"/>
      <c r="M119" s="57" t="str">
        <f t="shared" si="20"/>
        <v/>
      </c>
      <c r="N119" s="27" t="str">
        <f>IF(M119="","",VLOOKUP($A119,'[1]פרופיל מציע  + מסמכים שיש להגיש'!$C$6:$H$16555,4))</f>
        <v/>
      </c>
      <c r="O119" s="46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6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23" t="str">
        <f t="shared" si="24"/>
        <v>not submittied</v>
      </c>
      <c r="R119" s="65" t="e">
        <f t="shared" si="25"/>
        <v>#NUM!</v>
      </c>
      <c r="W119" s="67">
        <f t="shared" si="26"/>
        <v>0</v>
      </c>
      <c r="X119" s="23">
        <f t="shared" si="27"/>
        <v>7629</v>
      </c>
      <c r="Y119" s="50" t="e">
        <f t="shared" si="28"/>
        <v>#REF!</v>
      </c>
      <c r="Z119" s="23" t="e">
        <f t="shared" si="29"/>
        <v>#REF!</v>
      </c>
      <c r="AA119" s="28" t="e">
        <f t="shared" si="21"/>
        <v>#REF!</v>
      </c>
      <c r="AB119" s="29" t="e">
        <f t="shared" si="22"/>
        <v>#REF!</v>
      </c>
      <c r="AC119" s="28" t="e">
        <f t="shared" si="30"/>
        <v>#REF!</v>
      </c>
      <c r="AD119" s="23" t="e">
        <f t="shared" si="31"/>
        <v>#REF!</v>
      </c>
      <c r="AE119" s="53">
        <f t="shared" si="32"/>
        <v>0</v>
      </c>
      <c r="AF119" s="53">
        <f t="shared" si="33"/>
        <v>0</v>
      </c>
      <c r="AG119" s="53">
        <f t="shared" si="34"/>
        <v>0</v>
      </c>
      <c r="AH119" s="36" t="e">
        <f t="shared" si="35"/>
        <v>#REF!</v>
      </c>
      <c r="AM119" s="23">
        <f t="shared" si="36"/>
        <v>0</v>
      </c>
    </row>
    <row r="120" spans="1:39" x14ac:dyDescent="0.2">
      <c r="A120" s="23">
        <v>117</v>
      </c>
      <c r="B120" s="23" t="str">
        <f>VLOOKUP($A120,'[1]פרופיל מציע  + מסמכים שיש להגיש'!$C$6:$H$16555,2)</f>
        <v>א.א.א.ד. אילת בע"מ</v>
      </c>
      <c r="C120" s="23" t="str">
        <f t="shared" si="23"/>
        <v>0</v>
      </c>
      <c r="D120" s="41"/>
      <c r="E120" s="43"/>
      <c r="F120" s="43"/>
      <c r="G120" s="42"/>
      <c r="H120" s="43"/>
      <c r="I120" s="43"/>
      <c r="J120" s="42"/>
      <c r="K120" s="42"/>
      <c r="L120" s="42"/>
      <c r="M120" s="57" t="str">
        <f t="shared" si="20"/>
        <v/>
      </c>
      <c r="N120" s="27" t="str">
        <f>IF(M120="","",VLOOKUP($A120,'[1]פרופיל מציע  + מסמכים שיש להגיש'!$C$6:$H$16555,4))</f>
        <v/>
      </c>
      <c r="O120" s="46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6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23" t="str">
        <f t="shared" si="24"/>
        <v>not submittied</v>
      </c>
      <c r="R120" s="65" t="e">
        <f t="shared" si="25"/>
        <v>#NUM!</v>
      </c>
      <c r="W120" s="67">
        <f t="shared" si="26"/>
        <v>0</v>
      </c>
      <c r="X120" s="23">
        <f t="shared" si="27"/>
        <v>7629</v>
      </c>
      <c r="Y120" s="50" t="e">
        <f t="shared" si="28"/>
        <v>#REF!</v>
      </c>
      <c r="Z120" s="23" t="e">
        <f t="shared" si="29"/>
        <v>#REF!</v>
      </c>
      <c r="AA120" s="28" t="e">
        <f t="shared" si="21"/>
        <v>#REF!</v>
      </c>
      <c r="AB120" s="29" t="e">
        <f t="shared" si="22"/>
        <v>#REF!</v>
      </c>
      <c r="AC120" s="28" t="e">
        <f t="shared" si="30"/>
        <v>#REF!</v>
      </c>
      <c r="AD120" s="23" t="e">
        <f t="shared" si="31"/>
        <v>#REF!</v>
      </c>
      <c r="AE120" s="53">
        <f t="shared" si="32"/>
        <v>0</v>
      </c>
      <c r="AF120" s="53">
        <f t="shared" si="33"/>
        <v>0</v>
      </c>
      <c r="AG120" s="53">
        <f t="shared" si="34"/>
        <v>0</v>
      </c>
      <c r="AH120" s="36" t="e">
        <f t="shared" si="35"/>
        <v>#REF!</v>
      </c>
      <c r="AM120" s="23">
        <f t="shared" si="36"/>
        <v>0</v>
      </c>
    </row>
    <row r="121" spans="1:39" x14ac:dyDescent="0.2">
      <c r="A121" s="23">
        <v>118</v>
      </c>
      <c r="B121" s="23" t="str">
        <f>VLOOKUP($A121,'[1]פרופיל מציע  + מסמכים שיש להגיש'!$C$6:$H$16555,2)</f>
        <v>א.ד.מ. סוכנות משנה בע"מ</v>
      </c>
      <c r="C121" s="23" t="str">
        <f t="shared" si="23"/>
        <v>0</v>
      </c>
      <c r="D121" s="41"/>
      <c r="E121" s="43"/>
      <c r="F121" s="43"/>
      <c r="G121" s="42"/>
      <c r="H121" s="43"/>
      <c r="I121" s="43"/>
      <c r="J121" s="42"/>
      <c r="K121" s="42"/>
      <c r="L121" s="42"/>
      <c r="M121" s="57" t="str">
        <f t="shared" si="20"/>
        <v/>
      </c>
      <c r="N121" s="27" t="str">
        <f>IF(M121="","",VLOOKUP($A121,'[1]פרופיל מציע  + מסמכים שיש להגיש'!$C$6:$H$16555,4))</f>
        <v/>
      </c>
      <c r="O121" s="46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6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23" t="str">
        <f t="shared" si="24"/>
        <v>not submittied</v>
      </c>
      <c r="R121" s="65" t="e">
        <f t="shared" si="25"/>
        <v>#NUM!</v>
      </c>
      <c r="W121" s="67">
        <f t="shared" si="26"/>
        <v>0</v>
      </c>
      <c r="X121" s="23">
        <f t="shared" si="27"/>
        <v>7629</v>
      </c>
      <c r="Y121" s="50" t="e">
        <f t="shared" si="28"/>
        <v>#REF!</v>
      </c>
      <c r="Z121" s="23" t="e">
        <f t="shared" si="29"/>
        <v>#REF!</v>
      </c>
      <c r="AA121" s="28" t="e">
        <f t="shared" si="21"/>
        <v>#REF!</v>
      </c>
      <c r="AB121" s="29" t="e">
        <f t="shared" si="22"/>
        <v>#REF!</v>
      </c>
      <c r="AC121" s="28" t="e">
        <f t="shared" si="30"/>
        <v>#REF!</v>
      </c>
      <c r="AD121" s="23" t="e">
        <f t="shared" si="31"/>
        <v>#REF!</v>
      </c>
      <c r="AE121" s="53">
        <f t="shared" si="32"/>
        <v>0</v>
      </c>
      <c r="AF121" s="53">
        <f t="shared" si="33"/>
        <v>0</v>
      </c>
      <c r="AG121" s="53">
        <f t="shared" si="34"/>
        <v>0</v>
      </c>
      <c r="AH121" s="36" t="e">
        <f t="shared" si="35"/>
        <v>#REF!</v>
      </c>
      <c r="AM121" s="23">
        <f t="shared" si="36"/>
        <v>0</v>
      </c>
    </row>
    <row r="122" spans="1:39" x14ac:dyDescent="0.2">
      <c r="A122" s="23">
        <v>119</v>
      </c>
      <c r="B122" s="23" t="str">
        <f>VLOOKUP($A122,'[1]פרופיל מציע  + מסמכים שיש להגיש'!$C$6:$H$16555,2)</f>
        <v>פריים מוטורס בע"מ</v>
      </c>
      <c r="C122" s="23" t="str">
        <f t="shared" si="23"/>
        <v>0</v>
      </c>
      <c r="D122" s="41"/>
      <c r="E122" s="43"/>
      <c r="F122" s="43"/>
      <c r="G122" s="42"/>
      <c r="H122" s="43"/>
      <c r="I122" s="43"/>
      <c r="J122" s="42"/>
      <c r="K122" s="42"/>
      <c r="L122" s="42"/>
      <c r="M122" s="57" t="str">
        <f t="shared" si="20"/>
        <v/>
      </c>
      <c r="N122" s="27" t="str">
        <f>IF(M122="","",VLOOKUP($A122,'[1]פרופיל מציע  + מסמכים שיש להגיש'!$C$6:$H$16555,4))</f>
        <v/>
      </c>
      <c r="O122" s="46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6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23" t="str">
        <f t="shared" si="24"/>
        <v>not submittied</v>
      </c>
      <c r="R122" s="65" t="e">
        <f t="shared" si="25"/>
        <v>#NUM!</v>
      </c>
      <c r="W122" s="67">
        <f t="shared" si="26"/>
        <v>0</v>
      </c>
      <c r="X122" s="23">
        <f t="shared" si="27"/>
        <v>7629</v>
      </c>
      <c r="Y122" s="50" t="e">
        <f t="shared" si="28"/>
        <v>#REF!</v>
      </c>
      <c r="Z122" s="23" t="e">
        <f t="shared" si="29"/>
        <v>#REF!</v>
      </c>
      <c r="AA122" s="28" t="e">
        <f t="shared" si="21"/>
        <v>#REF!</v>
      </c>
      <c r="AB122" s="29" t="e">
        <f t="shared" si="22"/>
        <v>#REF!</v>
      </c>
      <c r="AC122" s="28" t="e">
        <f t="shared" si="30"/>
        <v>#REF!</v>
      </c>
      <c r="AD122" s="23" t="e">
        <f t="shared" si="31"/>
        <v>#REF!</v>
      </c>
      <c r="AE122" s="53">
        <f t="shared" si="32"/>
        <v>0</v>
      </c>
      <c r="AF122" s="53">
        <f t="shared" si="33"/>
        <v>0</v>
      </c>
      <c r="AG122" s="53">
        <f t="shared" si="34"/>
        <v>0</v>
      </c>
      <c r="AH122" s="36" t="e">
        <f t="shared" si="35"/>
        <v>#REF!</v>
      </c>
      <c r="AM122" s="23">
        <f t="shared" si="36"/>
        <v>0</v>
      </c>
    </row>
    <row r="123" spans="1:39" x14ac:dyDescent="0.2">
      <c r="A123" s="23">
        <v>120</v>
      </c>
      <c r="B123" s="23" t="str">
        <f>VLOOKUP($A123,'[1]פרופיל מציע  + מסמכים שיש להגיש'!$C$6:$H$16555,2)</f>
        <v>מוסך רכב אומגה בע"מ</v>
      </c>
      <c r="C123" s="23" t="str">
        <f t="shared" si="23"/>
        <v>0</v>
      </c>
      <c r="D123" s="41"/>
      <c r="E123" s="43"/>
      <c r="F123" s="43"/>
      <c r="G123" s="42"/>
      <c r="H123" s="43"/>
      <c r="I123" s="43"/>
      <c r="J123" s="42"/>
      <c r="K123" s="42"/>
      <c r="L123" s="42"/>
      <c r="M123" s="57" t="str">
        <f t="shared" si="20"/>
        <v/>
      </c>
      <c r="N123" s="27" t="str">
        <f>IF(M123="","",VLOOKUP($A123,'[1]פרופיל מציע  + מסמכים שיש להגיש'!$C$6:$H$16555,4))</f>
        <v/>
      </c>
      <c r="O123" s="46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6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23" t="str">
        <f t="shared" si="24"/>
        <v>not submittied</v>
      </c>
      <c r="R123" s="65" t="e">
        <f t="shared" si="25"/>
        <v>#NUM!</v>
      </c>
      <c r="W123" s="67">
        <f t="shared" si="26"/>
        <v>0</v>
      </c>
      <c r="X123" s="23">
        <f t="shared" si="27"/>
        <v>7629</v>
      </c>
      <c r="Y123" s="50" t="e">
        <f t="shared" si="28"/>
        <v>#REF!</v>
      </c>
      <c r="Z123" s="23" t="e">
        <f t="shared" si="29"/>
        <v>#REF!</v>
      </c>
      <c r="AA123" s="28" t="e">
        <f t="shared" si="21"/>
        <v>#REF!</v>
      </c>
      <c r="AB123" s="29" t="e">
        <f t="shared" si="22"/>
        <v>#REF!</v>
      </c>
      <c r="AC123" s="28" t="e">
        <f t="shared" si="30"/>
        <v>#REF!</v>
      </c>
      <c r="AD123" s="23" t="e">
        <f t="shared" si="31"/>
        <v>#REF!</v>
      </c>
      <c r="AE123" s="53">
        <f t="shared" si="32"/>
        <v>0</v>
      </c>
      <c r="AF123" s="53">
        <f t="shared" si="33"/>
        <v>0</v>
      </c>
      <c r="AG123" s="53">
        <f t="shared" si="34"/>
        <v>0</v>
      </c>
      <c r="AH123" s="36" t="e">
        <f t="shared" si="35"/>
        <v>#REF!</v>
      </c>
      <c r="AM123" s="23">
        <f t="shared" si="36"/>
        <v>0</v>
      </c>
    </row>
    <row r="124" spans="1:39" x14ac:dyDescent="0.2">
      <c r="A124" s="23">
        <v>121</v>
      </c>
      <c r="B124" s="23" t="str">
        <f>VLOOKUP($A124,'[1]פרופיל מציע  + מסמכים שיש להגיש'!$C$6:$H$16555,2)</f>
        <v>פלקס בע"מ תל אביב</v>
      </c>
      <c r="C124" s="23" t="str">
        <f t="shared" si="23"/>
        <v>0</v>
      </c>
      <c r="D124" s="41"/>
      <c r="E124" s="43"/>
      <c r="F124" s="43"/>
      <c r="G124" s="42"/>
      <c r="H124" s="43"/>
      <c r="I124" s="43"/>
      <c r="J124" s="42"/>
      <c r="K124" s="42"/>
      <c r="L124" s="42"/>
      <c r="M124" s="57" t="str">
        <f t="shared" si="20"/>
        <v/>
      </c>
      <c r="N124" s="27" t="str">
        <f>IF(M124="","",VLOOKUP($A124,'[1]פרופיל מציע  + מסמכים שיש להגיש'!$C$6:$H$16555,4))</f>
        <v/>
      </c>
      <c r="O124" s="46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6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23" t="str">
        <f t="shared" si="24"/>
        <v>not submittied</v>
      </c>
      <c r="R124" s="65" t="e">
        <f t="shared" si="25"/>
        <v>#NUM!</v>
      </c>
      <c r="W124" s="67">
        <f t="shared" si="26"/>
        <v>0</v>
      </c>
      <c r="X124" s="23">
        <f t="shared" si="27"/>
        <v>7629</v>
      </c>
      <c r="Y124" s="50" t="e">
        <f t="shared" si="28"/>
        <v>#REF!</v>
      </c>
      <c r="Z124" s="23" t="e">
        <f t="shared" si="29"/>
        <v>#REF!</v>
      </c>
      <c r="AA124" s="28" t="e">
        <f t="shared" si="21"/>
        <v>#REF!</v>
      </c>
      <c r="AB124" s="29" t="e">
        <f t="shared" si="22"/>
        <v>#REF!</v>
      </c>
      <c r="AC124" s="28" t="e">
        <f t="shared" si="30"/>
        <v>#REF!</v>
      </c>
      <c r="AD124" s="23" t="e">
        <f t="shared" si="31"/>
        <v>#REF!</v>
      </c>
      <c r="AE124" s="53">
        <f t="shared" si="32"/>
        <v>0</v>
      </c>
      <c r="AF124" s="53">
        <f t="shared" si="33"/>
        <v>0</v>
      </c>
      <c r="AG124" s="53">
        <f t="shared" si="34"/>
        <v>0</v>
      </c>
      <c r="AH124" s="36" t="e">
        <f t="shared" si="35"/>
        <v>#REF!</v>
      </c>
      <c r="AM124" s="23">
        <f t="shared" si="36"/>
        <v>0</v>
      </c>
    </row>
    <row r="125" spans="1:39" x14ac:dyDescent="0.2">
      <c r="A125" s="23">
        <v>122</v>
      </c>
      <c r="B125" s="23" t="str">
        <f>VLOOKUP($A125,'[1]פרופיל מציע  + מסמכים שיש להגיש'!$C$6:$H$16555,2)</f>
        <v xml:space="preserve">מוסך עמל </v>
      </c>
      <c r="C125" s="23" t="str">
        <f t="shared" si="23"/>
        <v>0</v>
      </c>
      <c r="D125" s="41"/>
      <c r="E125" s="43"/>
      <c r="F125" s="43"/>
      <c r="G125" s="42"/>
      <c r="H125" s="43"/>
      <c r="I125" s="43"/>
      <c r="J125" s="42"/>
      <c r="K125" s="42"/>
      <c r="L125" s="42"/>
      <c r="M125" s="57" t="str">
        <f t="shared" si="20"/>
        <v/>
      </c>
      <c r="N125" s="27" t="str">
        <f>IF(M125="","",VLOOKUP($A125,'[1]פרופיל מציע  + מסמכים שיש להגיש'!$C$6:$H$16555,4))</f>
        <v/>
      </c>
      <c r="O125" s="46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6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23" t="str">
        <f t="shared" si="24"/>
        <v>not submittied</v>
      </c>
      <c r="R125" s="65" t="e">
        <f t="shared" si="25"/>
        <v>#NUM!</v>
      </c>
      <c r="W125" s="67">
        <f t="shared" si="26"/>
        <v>0</v>
      </c>
      <c r="X125" s="23">
        <f t="shared" si="27"/>
        <v>7629</v>
      </c>
      <c r="Y125" s="50" t="e">
        <f t="shared" si="28"/>
        <v>#REF!</v>
      </c>
      <c r="Z125" s="23" t="e">
        <f t="shared" si="29"/>
        <v>#REF!</v>
      </c>
      <c r="AA125" s="28" t="e">
        <f t="shared" si="21"/>
        <v>#REF!</v>
      </c>
      <c r="AB125" s="29" t="e">
        <f t="shared" si="22"/>
        <v>#REF!</v>
      </c>
      <c r="AC125" s="28" t="e">
        <f t="shared" si="30"/>
        <v>#REF!</v>
      </c>
      <c r="AD125" s="23" t="e">
        <f t="shared" si="31"/>
        <v>#REF!</v>
      </c>
      <c r="AE125" s="53">
        <f t="shared" si="32"/>
        <v>0</v>
      </c>
      <c r="AF125" s="53">
        <f t="shared" si="33"/>
        <v>0</v>
      </c>
      <c r="AG125" s="53">
        <f t="shared" si="34"/>
        <v>0</v>
      </c>
      <c r="AH125" s="36" t="e">
        <f t="shared" si="35"/>
        <v>#REF!</v>
      </c>
      <c r="AM125" s="23">
        <f t="shared" si="36"/>
        <v>0</v>
      </c>
    </row>
    <row r="126" spans="1:39" x14ac:dyDescent="0.2">
      <c r="A126" s="23">
        <v>123</v>
      </c>
      <c r="B126" s="23" t="str">
        <f>VLOOKUP($A126,'[1]פרופיל מציע  + מסמכים שיש להגיש'!$C$6:$H$16555,2)</f>
        <v>קרסו מוטורס בע"מ</v>
      </c>
      <c r="C126" s="23" t="str">
        <f t="shared" si="23"/>
        <v>0</v>
      </c>
      <c r="D126" s="41"/>
      <c r="E126" s="43"/>
      <c r="F126" s="43"/>
      <c r="G126" s="42"/>
      <c r="H126" s="43"/>
      <c r="I126" s="43"/>
      <c r="J126" s="42"/>
      <c r="K126" s="42"/>
      <c r="L126" s="42"/>
      <c r="M126" s="57" t="str">
        <f t="shared" si="20"/>
        <v/>
      </c>
      <c r="N126" s="27" t="str">
        <f>IF(M126="","",VLOOKUP($A126,'[1]פרופיל מציע  + מסמכים שיש להגיש'!$C$6:$H$16555,4))</f>
        <v/>
      </c>
      <c r="O126" s="46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6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23" t="str">
        <f t="shared" si="24"/>
        <v>not submittied</v>
      </c>
      <c r="R126" s="65" t="e">
        <f t="shared" si="25"/>
        <v>#NUM!</v>
      </c>
      <c r="W126" s="67">
        <f t="shared" si="26"/>
        <v>0</v>
      </c>
      <c r="X126" s="23">
        <f t="shared" si="27"/>
        <v>7629</v>
      </c>
      <c r="Y126" s="50" t="e">
        <f t="shared" si="28"/>
        <v>#REF!</v>
      </c>
      <c r="Z126" s="23" t="e">
        <f t="shared" si="29"/>
        <v>#REF!</v>
      </c>
      <c r="AA126" s="28" t="e">
        <f t="shared" si="21"/>
        <v>#REF!</v>
      </c>
      <c r="AB126" s="29" t="e">
        <f t="shared" si="22"/>
        <v>#REF!</v>
      </c>
      <c r="AC126" s="28" t="e">
        <f t="shared" si="30"/>
        <v>#REF!</v>
      </c>
      <c r="AD126" s="23" t="e">
        <f t="shared" si="31"/>
        <v>#REF!</v>
      </c>
      <c r="AE126" s="53">
        <f t="shared" si="32"/>
        <v>0</v>
      </c>
      <c r="AF126" s="53">
        <f t="shared" si="33"/>
        <v>0</v>
      </c>
      <c r="AG126" s="53">
        <f t="shared" si="34"/>
        <v>0</v>
      </c>
      <c r="AH126" s="36" t="e">
        <f t="shared" si="35"/>
        <v>#REF!</v>
      </c>
      <c r="AM126" s="23">
        <f t="shared" si="36"/>
        <v>0</v>
      </c>
    </row>
    <row r="127" spans="1:39" x14ac:dyDescent="0.2">
      <c r="A127" s="23">
        <v>124</v>
      </c>
      <c r="B127" s="23" t="str">
        <f>VLOOKUP($A127,'[1]פרופיל מציע  + מסמכים שיש להגיש'!$C$6:$H$16555,2)</f>
        <v>קרסו מוטורס בע"מ</v>
      </c>
      <c r="C127" s="23" t="str">
        <f t="shared" si="23"/>
        <v>0</v>
      </c>
      <c r="D127" s="41"/>
      <c r="E127" s="43"/>
      <c r="F127" s="43"/>
      <c r="G127" s="42"/>
      <c r="H127" s="43"/>
      <c r="I127" s="43"/>
      <c r="J127" s="42"/>
      <c r="K127" s="42"/>
      <c r="L127" s="42"/>
      <c r="M127" s="57" t="str">
        <f t="shared" si="20"/>
        <v/>
      </c>
      <c r="N127" s="27" t="str">
        <f>IF(M127="","",VLOOKUP($A127,'[1]פרופיל מציע  + מסמכים שיש להגיש'!$C$6:$H$16555,4))</f>
        <v/>
      </c>
      <c r="O127" s="46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6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23" t="str">
        <f t="shared" si="24"/>
        <v>not submittied</v>
      </c>
      <c r="R127" s="65" t="e">
        <f t="shared" si="25"/>
        <v>#NUM!</v>
      </c>
      <c r="W127" s="67">
        <f t="shared" si="26"/>
        <v>0</v>
      </c>
      <c r="X127" s="23">
        <f t="shared" si="27"/>
        <v>7629</v>
      </c>
      <c r="Y127" s="50" t="e">
        <f t="shared" si="28"/>
        <v>#REF!</v>
      </c>
      <c r="Z127" s="23" t="e">
        <f t="shared" si="29"/>
        <v>#REF!</v>
      </c>
      <c r="AA127" s="28" t="e">
        <f t="shared" si="21"/>
        <v>#REF!</v>
      </c>
      <c r="AB127" s="29" t="e">
        <f t="shared" si="22"/>
        <v>#REF!</v>
      </c>
      <c r="AC127" s="28" t="e">
        <f t="shared" si="30"/>
        <v>#REF!</v>
      </c>
      <c r="AD127" s="23" t="e">
        <f t="shared" si="31"/>
        <v>#REF!</v>
      </c>
      <c r="AE127" s="53">
        <f t="shared" si="32"/>
        <v>0</v>
      </c>
      <c r="AF127" s="53">
        <f t="shared" si="33"/>
        <v>0</v>
      </c>
      <c r="AG127" s="53">
        <f t="shared" si="34"/>
        <v>0</v>
      </c>
      <c r="AH127" s="36" t="e">
        <f t="shared" si="35"/>
        <v>#REF!</v>
      </c>
      <c r="AM127" s="23">
        <f t="shared" si="36"/>
        <v>0</v>
      </c>
    </row>
    <row r="128" spans="1:39" x14ac:dyDescent="0.2">
      <c r="A128" s="23">
        <v>125</v>
      </c>
      <c r="B128" s="23" t="str">
        <f>VLOOKUP($A128,'[1]פרופיל מציע  + מסמכים שיש להגיש'!$C$6:$H$16555,2)</f>
        <v>קרסו מוטורס בע"מ</v>
      </c>
      <c r="C128" s="23" t="str">
        <f t="shared" si="23"/>
        <v>0</v>
      </c>
      <c r="D128" s="41"/>
      <c r="E128" s="43"/>
      <c r="F128" s="43"/>
      <c r="G128" s="42"/>
      <c r="H128" s="43"/>
      <c r="I128" s="43"/>
      <c r="J128" s="42"/>
      <c r="K128" s="42"/>
      <c r="L128" s="42"/>
      <c r="M128" s="57" t="str">
        <f t="shared" si="20"/>
        <v/>
      </c>
      <c r="N128" s="27" t="str">
        <f>IF(M128="","",VLOOKUP($A128,'[1]פרופיל מציע  + מסמכים שיש להגיש'!$C$6:$H$16555,4))</f>
        <v/>
      </c>
      <c r="O128" s="46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6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23" t="str">
        <f t="shared" si="24"/>
        <v>not submittied</v>
      </c>
      <c r="R128" s="65" t="e">
        <f t="shared" si="25"/>
        <v>#NUM!</v>
      </c>
      <c r="W128" s="67">
        <f t="shared" si="26"/>
        <v>0</v>
      </c>
      <c r="X128" s="23">
        <f t="shared" si="27"/>
        <v>7629</v>
      </c>
      <c r="Y128" s="50" t="e">
        <f t="shared" si="28"/>
        <v>#REF!</v>
      </c>
      <c r="Z128" s="23" t="e">
        <f t="shared" si="29"/>
        <v>#REF!</v>
      </c>
      <c r="AA128" s="28" t="e">
        <f t="shared" si="21"/>
        <v>#REF!</v>
      </c>
      <c r="AB128" s="29" t="e">
        <f t="shared" si="22"/>
        <v>#REF!</v>
      </c>
      <c r="AC128" s="28" t="e">
        <f t="shared" si="30"/>
        <v>#REF!</v>
      </c>
      <c r="AD128" s="23" t="e">
        <f t="shared" si="31"/>
        <v>#REF!</v>
      </c>
      <c r="AE128" s="53">
        <f t="shared" si="32"/>
        <v>0</v>
      </c>
      <c r="AF128" s="53">
        <f t="shared" si="33"/>
        <v>0</v>
      </c>
      <c r="AG128" s="53">
        <f t="shared" si="34"/>
        <v>0</v>
      </c>
      <c r="AH128" s="36" t="e">
        <f t="shared" si="35"/>
        <v>#REF!</v>
      </c>
      <c r="AM128" s="23">
        <f t="shared" si="36"/>
        <v>0</v>
      </c>
    </row>
    <row r="129" spans="1:39" x14ac:dyDescent="0.2">
      <c r="A129" s="23">
        <v>126</v>
      </c>
      <c r="B129" s="23" t="str">
        <f>VLOOKUP($A129,'[1]פרופיל מציע  + מסמכים שיש להגיש'!$C$6:$H$16555,2)</f>
        <v>מ.פטין בע"מ</v>
      </c>
      <c r="C129" s="23" t="str">
        <f t="shared" si="23"/>
        <v>0</v>
      </c>
      <c r="D129" s="41"/>
      <c r="E129" s="43"/>
      <c r="F129" s="43"/>
      <c r="G129" s="42"/>
      <c r="H129" s="43"/>
      <c r="I129" s="43"/>
      <c r="J129" s="42"/>
      <c r="K129" s="42"/>
      <c r="L129" s="42"/>
      <c r="M129" s="57" t="str">
        <f t="shared" si="20"/>
        <v/>
      </c>
      <c r="N129" s="27" t="str">
        <f>IF(M129="","",VLOOKUP($A129,'[1]פרופיל מציע  + מסמכים שיש להגיש'!$C$6:$H$16555,4))</f>
        <v/>
      </c>
      <c r="O129" s="46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6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23" t="str">
        <f t="shared" si="24"/>
        <v>not submittied</v>
      </c>
      <c r="R129" s="65" t="e">
        <f t="shared" si="25"/>
        <v>#NUM!</v>
      </c>
      <c r="W129" s="67">
        <f t="shared" si="26"/>
        <v>0</v>
      </c>
      <c r="X129" s="23">
        <f t="shared" si="27"/>
        <v>7629</v>
      </c>
      <c r="Y129" s="50" t="e">
        <f t="shared" si="28"/>
        <v>#REF!</v>
      </c>
      <c r="Z129" s="23" t="e">
        <f t="shared" si="29"/>
        <v>#REF!</v>
      </c>
      <c r="AA129" s="28" t="e">
        <f t="shared" si="21"/>
        <v>#REF!</v>
      </c>
      <c r="AB129" s="29" t="e">
        <f t="shared" si="22"/>
        <v>#REF!</v>
      </c>
      <c r="AC129" s="28" t="e">
        <f t="shared" si="30"/>
        <v>#REF!</v>
      </c>
      <c r="AD129" s="23" t="e">
        <f t="shared" si="31"/>
        <v>#REF!</v>
      </c>
      <c r="AE129" s="53">
        <f t="shared" si="32"/>
        <v>0</v>
      </c>
      <c r="AF129" s="53">
        <f t="shared" si="33"/>
        <v>0</v>
      </c>
      <c r="AG129" s="53">
        <f t="shared" si="34"/>
        <v>0</v>
      </c>
      <c r="AH129" s="36" t="e">
        <f t="shared" si="35"/>
        <v>#REF!</v>
      </c>
      <c r="AM129" s="23">
        <f t="shared" si="36"/>
        <v>0</v>
      </c>
    </row>
    <row r="130" spans="1:39" x14ac:dyDescent="0.2">
      <c r="A130" s="23">
        <v>127</v>
      </c>
      <c r="B130" s="23" t="str">
        <f>VLOOKUP($A130,'[1]פרופיל מציע  + מסמכים שיש להגיש'!$C$6:$H$16555,2)</f>
        <v>מוסך כחול לבן בע"מ</v>
      </c>
      <c r="C130" s="23" t="str">
        <f t="shared" si="23"/>
        <v>0</v>
      </c>
      <c r="D130" s="41"/>
      <c r="E130" s="43"/>
      <c r="F130" s="43"/>
      <c r="G130" s="42"/>
      <c r="H130" s="43"/>
      <c r="I130" s="43"/>
      <c r="J130" s="42"/>
      <c r="K130" s="42"/>
      <c r="L130" s="42"/>
      <c r="M130" s="57" t="str">
        <f t="shared" si="20"/>
        <v/>
      </c>
      <c r="N130" s="27" t="str">
        <f>IF(M130="","",VLOOKUP($A130,'[1]פרופיל מציע  + מסמכים שיש להגיש'!$C$6:$H$16555,4))</f>
        <v/>
      </c>
      <c r="O130" s="46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6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23" t="str">
        <f t="shared" si="24"/>
        <v>not submittied</v>
      </c>
      <c r="R130" s="65" t="e">
        <f t="shared" si="25"/>
        <v>#NUM!</v>
      </c>
      <c r="W130" s="67">
        <f t="shared" si="26"/>
        <v>0</v>
      </c>
      <c r="X130" s="23">
        <f t="shared" si="27"/>
        <v>7629</v>
      </c>
      <c r="Y130" s="50" t="e">
        <f t="shared" si="28"/>
        <v>#REF!</v>
      </c>
      <c r="Z130" s="23" t="e">
        <f t="shared" si="29"/>
        <v>#REF!</v>
      </c>
      <c r="AA130" s="28" t="e">
        <f t="shared" si="21"/>
        <v>#REF!</v>
      </c>
      <c r="AB130" s="29" t="e">
        <f t="shared" si="22"/>
        <v>#REF!</v>
      </c>
      <c r="AC130" s="28" t="e">
        <f t="shared" si="30"/>
        <v>#REF!</v>
      </c>
      <c r="AD130" s="23" t="e">
        <f t="shared" si="31"/>
        <v>#REF!</v>
      </c>
      <c r="AE130" s="53">
        <f t="shared" si="32"/>
        <v>0</v>
      </c>
      <c r="AF130" s="53">
        <f t="shared" si="33"/>
        <v>0</v>
      </c>
      <c r="AG130" s="53">
        <f t="shared" si="34"/>
        <v>0</v>
      </c>
      <c r="AH130" s="36" t="e">
        <f t="shared" si="35"/>
        <v>#REF!</v>
      </c>
      <c r="AM130" s="23">
        <f t="shared" si="36"/>
        <v>0</v>
      </c>
    </row>
    <row r="131" spans="1:39" x14ac:dyDescent="0.2">
      <c r="A131" s="23">
        <v>128</v>
      </c>
      <c r="B131" s="23" t="str">
        <f>VLOOKUP($A131,'[1]פרופיל מציע  + מסמכים שיש להגיש'!$C$6:$H$16555,2)</f>
        <v>מוסך שרות אמיר</v>
      </c>
      <c r="C131" s="23" t="str">
        <f t="shared" si="23"/>
        <v>0</v>
      </c>
      <c r="D131" s="41"/>
      <c r="E131" s="43"/>
      <c r="F131" s="43"/>
      <c r="G131" s="42"/>
      <c r="H131" s="43"/>
      <c r="I131" s="43"/>
      <c r="J131" s="42"/>
      <c r="K131" s="42"/>
      <c r="L131" s="42"/>
      <c r="M131" s="57" t="str">
        <f t="shared" si="20"/>
        <v/>
      </c>
      <c r="N131" s="27" t="str">
        <f>IF(M131="","",VLOOKUP($A131,'[1]פרופיל מציע  + מסמכים שיש להגיש'!$C$6:$H$16555,4))</f>
        <v/>
      </c>
      <c r="O131" s="46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6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23" t="str">
        <f t="shared" si="24"/>
        <v>not submittied</v>
      </c>
      <c r="R131" s="65" t="e">
        <f t="shared" si="25"/>
        <v>#NUM!</v>
      </c>
      <c r="W131" s="67">
        <f t="shared" si="26"/>
        <v>0</v>
      </c>
      <c r="X131" s="23">
        <f t="shared" si="27"/>
        <v>7629</v>
      </c>
      <c r="Y131" s="50" t="e">
        <f t="shared" si="28"/>
        <v>#REF!</v>
      </c>
      <c r="Z131" s="23" t="e">
        <f t="shared" si="29"/>
        <v>#REF!</v>
      </c>
      <c r="AA131" s="28" t="e">
        <f t="shared" si="21"/>
        <v>#REF!</v>
      </c>
      <c r="AB131" s="29" t="e">
        <f t="shared" si="22"/>
        <v>#REF!</v>
      </c>
      <c r="AC131" s="28" t="e">
        <f t="shared" si="30"/>
        <v>#REF!</v>
      </c>
      <c r="AD131" s="23" t="e">
        <f t="shared" si="31"/>
        <v>#REF!</v>
      </c>
      <c r="AE131" s="53">
        <f t="shared" si="32"/>
        <v>0</v>
      </c>
      <c r="AF131" s="53">
        <f t="shared" si="33"/>
        <v>0</v>
      </c>
      <c r="AG131" s="53">
        <f t="shared" si="34"/>
        <v>0</v>
      </c>
      <c r="AH131" s="36" t="e">
        <f t="shared" si="35"/>
        <v>#REF!</v>
      </c>
      <c r="AM131" s="23">
        <f t="shared" si="36"/>
        <v>0</v>
      </c>
    </row>
    <row r="132" spans="1:39" x14ac:dyDescent="0.2">
      <c r="A132" s="23">
        <v>129</v>
      </c>
      <c r="B132" s="23" t="str">
        <f>VLOOKUP($A132,'[1]פרופיל מציע  + מסמכים שיש להגיש'!$C$6:$H$16555,2)</f>
        <v>ב.קורט ובניו בע"מ</v>
      </c>
      <c r="C132" s="23" t="str">
        <f t="shared" si="23"/>
        <v>0</v>
      </c>
      <c r="D132" s="41"/>
      <c r="E132" s="43"/>
      <c r="F132" s="43"/>
      <c r="G132" s="42"/>
      <c r="H132" s="43"/>
      <c r="I132" s="43"/>
      <c r="J132" s="42"/>
      <c r="K132" s="42"/>
      <c r="L132" s="42"/>
      <c r="M132" s="57" t="str">
        <f t="shared" ref="M132:M195" si="37">IF(COUNT(D132:L132)=9,$AH132,"")</f>
        <v/>
      </c>
      <c r="N132" s="27" t="str">
        <f>IF(M132="","",VLOOKUP($A132,'[1]פרופיל מציע  + מסמכים שיש להגיש'!$C$6:$H$16555,4))</f>
        <v/>
      </c>
      <c r="O132" s="46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6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23" t="str">
        <f t="shared" si="24"/>
        <v>not submittied</v>
      </c>
      <c r="R132" s="65" t="e">
        <f t="shared" si="25"/>
        <v>#NUM!</v>
      </c>
      <c r="W132" s="67">
        <f t="shared" si="26"/>
        <v>0</v>
      </c>
      <c r="X132" s="23">
        <f t="shared" si="27"/>
        <v>7629</v>
      </c>
      <c r="Y132" s="50" t="e">
        <f t="shared" si="28"/>
        <v>#REF!</v>
      </c>
      <c r="Z132" s="23" t="e">
        <f t="shared" si="29"/>
        <v>#REF!</v>
      </c>
      <c r="AA132" s="28" t="e">
        <f t="shared" ref="AA132:AA195" si="38">SUM($BL$40:$BL$43)*$G132</f>
        <v>#REF!</v>
      </c>
      <c r="AB132" s="29" t="e">
        <f t="shared" ref="AB132:AB195" si="39">0.7*SUM($BM$40:$BM$43)*(1-$H132)+0.3*SUM($BN$40:$BN$43)*(1-$I132)</f>
        <v>#REF!</v>
      </c>
      <c r="AC132" s="28" t="e">
        <f t="shared" si="30"/>
        <v>#REF!</v>
      </c>
      <c r="AD132" s="23" t="e">
        <f t="shared" si="31"/>
        <v>#REF!</v>
      </c>
      <c r="AE132" s="53">
        <f t="shared" si="32"/>
        <v>0</v>
      </c>
      <c r="AF132" s="53">
        <f t="shared" si="33"/>
        <v>0</v>
      </c>
      <c r="AG132" s="53">
        <f t="shared" si="34"/>
        <v>0</v>
      </c>
      <c r="AH132" s="36" t="e">
        <f t="shared" si="35"/>
        <v>#REF!</v>
      </c>
      <c r="AM132" s="23">
        <f t="shared" si="36"/>
        <v>0</v>
      </c>
    </row>
    <row r="133" spans="1:39" x14ac:dyDescent="0.2">
      <c r="A133" s="23">
        <v>130</v>
      </c>
      <c r="B133" s="23" t="str">
        <f>VLOOKUP($A133,'[1]פרופיל מציע  + מסמכים שיש להגיש'!$C$6:$H$16555,2)</f>
        <v>מוסך חלמיש</v>
      </c>
      <c r="C133" s="23" t="str">
        <f t="shared" ref="C133:C196" si="40">IF(D133&gt;0,"1","0")</f>
        <v>0</v>
      </c>
      <c r="D133" s="41"/>
      <c r="E133" s="43"/>
      <c r="F133" s="43"/>
      <c r="G133" s="42"/>
      <c r="H133" s="43"/>
      <c r="I133" s="43"/>
      <c r="J133" s="42"/>
      <c r="K133" s="42"/>
      <c r="L133" s="42"/>
      <c r="M133" s="57" t="str">
        <f t="shared" si="37"/>
        <v/>
      </c>
      <c r="N133" s="27" t="str">
        <f>IF(M133="","",VLOOKUP($A133,'[1]פרופיל מציע  + מסמכים שיש להגיש'!$C$6:$H$16555,4))</f>
        <v/>
      </c>
      <c r="O133" s="46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6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23" t="str">
        <f t="shared" ref="Q133:Q196" si="41">IF($D133&gt;0,IF(AND($O133="",$P133=""),IF($M133&lt;1.1*$T$5,"in","out"),"in"),"not submittied")</f>
        <v>not submittied</v>
      </c>
      <c r="R133" s="65" t="e">
        <f t="shared" ref="R133:R196" si="42">IF(AND(O$4="",$P133=""),IF($D133&gt;0,IF(AND($O133="",$P133="",$Q133="in",$M133&gt;$T$5),$T$5,$M133)),"")</f>
        <v>#NUM!</v>
      </c>
      <c r="W133" s="67">
        <f t="shared" ref="W133:W196" si="43">40*$D133</f>
        <v>0</v>
      </c>
      <c r="X133" s="23">
        <f t="shared" ref="X133:X196" si="44">5627*(1-$E133)+2002*(1-$F133)</f>
        <v>7629</v>
      </c>
      <c r="Y133" s="50" t="e">
        <f t="shared" ref="Y133:Y196" si="45">$G133*SUM($BT$5:$CK$5)</f>
        <v>#REF!</v>
      </c>
      <c r="Z133" s="23" t="e">
        <f t="shared" ref="Z133:Z196" si="46">SUM($BT$6:$CK$17)*(0.8*(1-$H133)+0.2*0.75*(1-$I133))</f>
        <v>#REF!</v>
      </c>
      <c r="AA133" s="28" t="e">
        <f t="shared" si="38"/>
        <v>#REF!</v>
      </c>
      <c r="AB133" s="29" t="e">
        <f t="shared" si="39"/>
        <v>#REF!</v>
      </c>
      <c r="AC133" s="28" t="e">
        <f t="shared" ref="AC133:AC196" si="47">SUM($BL$4:$BL$34)*$G133</f>
        <v>#REF!</v>
      </c>
      <c r="AD133" s="23" t="e">
        <f t="shared" ref="AD133:AD196" si="48">0.5*SUM($BM$4:$BM$34)*(1-$H133)+0.5*0.75*(1-$I133)*SUM($BM$4:$BM$34)</f>
        <v>#REF!</v>
      </c>
      <c r="AE133" s="53">
        <f t="shared" ref="AE133:AE196" si="49">$J133*3</f>
        <v>0</v>
      </c>
      <c r="AF133" s="53">
        <f t="shared" ref="AF133:AF196" si="50">$K133*4</f>
        <v>0</v>
      </c>
      <c r="AG133" s="53">
        <f t="shared" ref="AG133:AG196" si="51">$L133*12</f>
        <v>0</v>
      </c>
      <c r="AH133" s="36" t="e">
        <f>SUM(W133:AG133)</f>
        <v>#REF!</v>
      </c>
      <c r="AM133" s="23">
        <f t="shared" ref="AM133:AM196" si="52">IF(Q134="בפנים",N133,0)</f>
        <v>0</v>
      </c>
    </row>
    <row r="134" spans="1:39" x14ac:dyDescent="0.2">
      <c r="A134" s="23">
        <v>131</v>
      </c>
      <c r="B134" s="23" t="str">
        <f>VLOOKUP($A134,'[1]פרופיל מציע  + מסמכים שיש להגיש'!$C$6:$H$16555,2)</f>
        <v>ש.י.ח צפתי שרותי רכב בע"מ</v>
      </c>
      <c r="C134" s="23" t="str">
        <f t="shared" si="40"/>
        <v>0</v>
      </c>
      <c r="D134" s="41"/>
      <c r="E134" s="43"/>
      <c r="F134" s="43"/>
      <c r="G134" s="42"/>
      <c r="H134" s="43"/>
      <c r="I134" s="43"/>
      <c r="J134" s="42"/>
      <c r="K134" s="42"/>
      <c r="L134" s="42"/>
      <c r="M134" s="57" t="str">
        <f t="shared" si="37"/>
        <v/>
      </c>
      <c r="N134" s="27" t="str">
        <f>IF(M134="","",VLOOKUP($A134,'[1]פרופיל מציע  + מסמכים שיש להגיש'!$C$6:$H$16555,4))</f>
        <v/>
      </c>
      <c r="O134" s="46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6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23" t="str">
        <f t="shared" si="41"/>
        <v>not submittied</v>
      </c>
      <c r="R134" s="65" t="e">
        <f t="shared" si="42"/>
        <v>#NUM!</v>
      </c>
      <c r="W134" s="67">
        <f t="shared" si="43"/>
        <v>0</v>
      </c>
      <c r="X134" s="23">
        <f t="shared" si="44"/>
        <v>7629</v>
      </c>
      <c r="Y134" s="50" t="e">
        <f t="shared" si="45"/>
        <v>#REF!</v>
      </c>
      <c r="Z134" s="23" t="e">
        <f t="shared" si="46"/>
        <v>#REF!</v>
      </c>
      <c r="AA134" s="28" t="e">
        <f t="shared" si="38"/>
        <v>#REF!</v>
      </c>
      <c r="AB134" s="29" t="e">
        <f t="shared" si="39"/>
        <v>#REF!</v>
      </c>
      <c r="AC134" s="28" t="e">
        <f t="shared" si="47"/>
        <v>#REF!</v>
      </c>
      <c r="AD134" s="23" t="e">
        <f t="shared" si="48"/>
        <v>#REF!</v>
      </c>
      <c r="AE134" s="53">
        <f t="shared" si="49"/>
        <v>0</v>
      </c>
      <c r="AF134" s="53">
        <f t="shared" si="50"/>
        <v>0</v>
      </c>
      <c r="AG134" s="53">
        <f t="shared" si="51"/>
        <v>0</v>
      </c>
      <c r="AH134" s="36" t="e">
        <f>SUM(W134:AG134)</f>
        <v>#REF!</v>
      </c>
      <c r="AM134" s="23">
        <f t="shared" si="52"/>
        <v>0</v>
      </c>
    </row>
    <row r="135" spans="1:39" x14ac:dyDescent="0.2">
      <c r="A135" s="23">
        <v>132</v>
      </c>
      <c r="B135" s="23" t="str">
        <f>VLOOKUP($A135,'[1]פרופיל מציע  + מסמכים שיש להגיש'!$C$6:$H$16555,2)</f>
        <v>הקריה נ.ע. בע"מ</v>
      </c>
      <c r="C135" s="23" t="str">
        <f t="shared" si="40"/>
        <v>0</v>
      </c>
      <c r="D135" s="41"/>
      <c r="E135" s="43"/>
      <c r="F135" s="43"/>
      <c r="G135" s="42"/>
      <c r="H135" s="43"/>
      <c r="I135" s="43"/>
      <c r="J135" s="42"/>
      <c r="K135" s="42"/>
      <c r="L135" s="42"/>
      <c r="M135" s="57" t="str">
        <f t="shared" si="37"/>
        <v/>
      </c>
      <c r="N135" s="27" t="str">
        <f>IF(M135="","",VLOOKUP($A135,'[1]פרופיל מציע  + מסמכים שיש להגיש'!$C$6:$H$16555,4))</f>
        <v/>
      </c>
      <c r="O135" s="46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6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23" t="str">
        <f t="shared" si="41"/>
        <v>not submittied</v>
      </c>
      <c r="R135" s="65" t="e">
        <f t="shared" si="42"/>
        <v>#NUM!</v>
      </c>
      <c r="W135" s="67">
        <f t="shared" si="43"/>
        <v>0</v>
      </c>
      <c r="X135" s="23">
        <f t="shared" si="44"/>
        <v>7629</v>
      </c>
      <c r="Y135" s="50" t="e">
        <f t="shared" si="45"/>
        <v>#REF!</v>
      </c>
      <c r="Z135" s="23" t="e">
        <f t="shared" si="46"/>
        <v>#REF!</v>
      </c>
      <c r="AA135" s="28" t="e">
        <f t="shared" si="38"/>
        <v>#REF!</v>
      </c>
      <c r="AB135" s="29" t="e">
        <f t="shared" si="39"/>
        <v>#REF!</v>
      </c>
      <c r="AC135" s="28" t="e">
        <f t="shared" si="47"/>
        <v>#REF!</v>
      </c>
      <c r="AD135" s="23" t="e">
        <f t="shared" si="48"/>
        <v>#REF!</v>
      </c>
      <c r="AE135" s="53">
        <f t="shared" si="49"/>
        <v>0</v>
      </c>
      <c r="AF135" s="53">
        <f t="shared" si="50"/>
        <v>0</v>
      </c>
      <c r="AG135" s="53">
        <f t="shared" si="51"/>
        <v>0</v>
      </c>
      <c r="AH135" s="36" t="e">
        <f>SUM(W135:AG135)</f>
        <v>#REF!</v>
      </c>
      <c r="AM135" s="23">
        <f t="shared" si="52"/>
        <v>0</v>
      </c>
    </row>
    <row r="136" spans="1:39" x14ac:dyDescent="0.2">
      <c r="A136" s="23">
        <v>133</v>
      </c>
      <c r="B136" s="23" t="str">
        <f>VLOOKUP($A136,'[1]פרופיל מציע  + מסמכים שיש להגיש'!$C$6:$H$16555,2)</f>
        <v>מוסך תלפיות בע"מ</v>
      </c>
      <c r="C136" s="23" t="str">
        <f t="shared" si="40"/>
        <v>0</v>
      </c>
      <c r="D136" s="41"/>
      <c r="E136" s="43"/>
      <c r="F136" s="43"/>
      <c r="G136" s="42"/>
      <c r="H136" s="43"/>
      <c r="I136" s="43"/>
      <c r="J136" s="42"/>
      <c r="K136" s="42"/>
      <c r="L136" s="42"/>
      <c r="M136" s="57" t="str">
        <f t="shared" si="37"/>
        <v/>
      </c>
      <c r="N136" s="27" t="str">
        <f>IF(M136="","",VLOOKUP($A136,'[1]פרופיל מציע  + מסמכים שיש להגיש'!$C$6:$H$16555,4))</f>
        <v/>
      </c>
      <c r="O136" s="46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6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23" t="str">
        <f t="shared" si="41"/>
        <v>not submittied</v>
      </c>
      <c r="R136" s="65" t="e">
        <f t="shared" si="42"/>
        <v>#NUM!</v>
      </c>
      <c r="W136" s="67">
        <f t="shared" si="43"/>
        <v>0</v>
      </c>
      <c r="X136" s="23">
        <f t="shared" si="44"/>
        <v>7629</v>
      </c>
      <c r="Y136" s="50" t="e">
        <f t="shared" si="45"/>
        <v>#REF!</v>
      </c>
      <c r="Z136" s="23" t="e">
        <f t="shared" si="46"/>
        <v>#REF!</v>
      </c>
      <c r="AA136" s="28" t="e">
        <f t="shared" si="38"/>
        <v>#REF!</v>
      </c>
      <c r="AB136" s="29" t="e">
        <f t="shared" si="39"/>
        <v>#REF!</v>
      </c>
      <c r="AC136" s="28" t="e">
        <f t="shared" si="47"/>
        <v>#REF!</v>
      </c>
      <c r="AD136" s="23" t="e">
        <f t="shared" si="48"/>
        <v>#REF!</v>
      </c>
      <c r="AE136" s="53">
        <f t="shared" si="49"/>
        <v>0</v>
      </c>
      <c r="AF136" s="53">
        <f t="shared" si="50"/>
        <v>0</v>
      </c>
      <c r="AG136" s="53">
        <f t="shared" si="51"/>
        <v>0</v>
      </c>
      <c r="AH136" s="36" t="e">
        <f>SUM(W136:AG136)</f>
        <v>#REF!</v>
      </c>
      <c r="AM136" s="23">
        <f t="shared" si="52"/>
        <v>0</v>
      </c>
    </row>
    <row r="137" spans="1:39" x14ac:dyDescent="0.2">
      <c r="A137" s="23">
        <v>134</v>
      </c>
      <c r="B137" s="23" t="str">
        <f>VLOOKUP($A137,'[1]פרופיל מציע  + מסמכים שיש להגיש'!$C$6:$H$16555,2)</f>
        <v>מרכז שירות עדי</v>
      </c>
      <c r="C137" s="23" t="str">
        <f t="shared" si="40"/>
        <v>0</v>
      </c>
      <c r="D137" s="41"/>
      <c r="E137" s="43"/>
      <c r="F137" s="43"/>
      <c r="G137" s="42"/>
      <c r="H137" s="43"/>
      <c r="I137" s="43"/>
      <c r="J137" s="42"/>
      <c r="K137" s="42"/>
      <c r="L137" s="42"/>
      <c r="M137" s="57" t="str">
        <f t="shared" si="37"/>
        <v/>
      </c>
      <c r="N137" s="27" t="str">
        <f>IF(M137="","",VLOOKUP($A137,'[1]פרופיל מציע  + מסמכים שיש להגיש'!$C$6:$H$16555,4))</f>
        <v/>
      </c>
      <c r="O137" s="46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6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23" t="str">
        <f t="shared" si="41"/>
        <v>not submittied</v>
      </c>
      <c r="R137" s="65" t="e">
        <f t="shared" si="42"/>
        <v>#NUM!</v>
      </c>
      <c r="W137" s="67">
        <f t="shared" si="43"/>
        <v>0</v>
      </c>
      <c r="X137" s="23">
        <f t="shared" si="44"/>
        <v>7629</v>
      </c>
      <c r="Y137" s="50" t="e">
        <f t="shared" si="45"/>
        <v>#REF!</v>
      </c>
      <c r="Z137" s="23" t="e">
        <f t="shared" si="46"/>
        <v>#REF!</v>
      </c>
      <c r="AA137" s="28" t="e">
        <f t="shared" si="38"/>
        <v>#REF!</v>
      </c>
      <c r="AB137" s="29" t="e">
        <f t="shared" si="39"/>
        <v>#REF!</v>
      </c>
      <c r="AC137" s="28" t="e">
        <f t="shared" si="47"/>
        <v>#REF!</v>
      </c>
      <c r="AD137" s="23" t="e">
        <f t="shared" si="48"/>
        <v>#REF!</v>
      </c>
      <c r="AE137" s="53">
        <f t="shared" si="49"/>
        <v>0</v>
      </c>
      <c r="AF137" s="53">
        <f t="shared" si="50"/>
        <v>0</v>
      </c>
      <c r="AG137" s="53">
        <f t="shared" si="51"/>
        <v>0</v>
      </c>
      <c r="AH137" s="36" t="e">
        <f t="shared" ref="AH137:AH200" si="53">SUM(W137:AG137)</f>
        <v>#REF!</v>
      </c>
      <c r="AM137" s="23">
        <f t="shared" si="52"/>
        <v>0</v>
      </c>
    </row>
    <row r="138" spans="1:39" x14ac:dyDescent="0.2">
      <c r="A138" s="23">
        <v>135</v>
      </c>
      <c r="B138" s="23" t="str">
        <f>VLOOKUP($A138,'[1]פרופיל מציע  + מסמכים שיש להגיש'!$C$6:$H$16555,2)</f>
        <v>כוכבי הרכב חולון בע"מ</v>
      </c>
      <c r="C138" s="23" t="str">
        <f t="shared" si="40"/>
        <v>0</v>
      </c>
      <c r="D138" s="41"/>
      <c r="E138" s="43"/>
      <c r="F138" s="43"/>
      <c r="G138" s="42"/>
      <c r="H138" s="43"/>
      <c r="I138" s="43"/>
      <c r="J138" s="42"/>
      <c r="K138" s="42"/>
      <c r="L138" s="42"/>
      <c r="M138" s="57" t="str">
        <f t="shared" si="37"/>
        <v/>
      </c>
      <c r="N138" s="27" t="str">
        <f>IF(M138="","",VLOOKUP($A138,'[1]פרופיל מציע  + מסמכים שיש להגיש'!$C$6:$H$16555,4))</f>
        <v/>
      </c>
      <c r="O138" s="46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6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23" t="str">
        <f t="shared" si="41"/>
        <v>not submittied</v>
      </c>
      <c r="R138" s="65" t="e">
        <f t="shared" si="42"/>
        <v>#NUM!</v>
      </c>
      <c r="W138" s="67">
        <f t="shared" si="43"/>
        <v>0</v>
      </c>
      <c r="X138" s="23">
        <f t="shared" si="44"/>
        <v>7629</v>
      </c>
      <c r="Y138" s="50" t="e">
        <f t="shared" si="45"/>
        <v>#REF!</v>
      </c>
      <c r="Z138" s="23" t="e">
        <f t="shared" si="46"/>
        <v>#REF!</v>
      </c>
      <c r="AA138" s="28" t="e">
        <f t="shared" si="38"/>
        <v>#REF!</v>
      </c>
      <c r="AB138" s="29" t="e">
        <f t="shared" si="39"/>
        <v>#REF!</v>
      </c>
      <c r="AC138" s="28" t="e">
        <f t="shared" si="47"/>
        <v>#REF!</v>
      </c>
      <c r="AD138" s="23" t="e">
        <f t="shared" si="48"/>
        <v>#REF!</v>
      </c>
      <c r="AE138" s="53">
        <f t="shared" si="49"/>
        <v>0</v>
      </c>
      <c r="AF138" s="53">
        <f t="shared" si="50"/>
        <v>0</v>
      </c>
      <c r="AG138" s="53">
        <f t="shared" si="51"/>
        <v>0</v>
      </c>
      <c r="AH138" s="36" t="e">
        <f t="shared" si="53"/>
        <v>#REF!</v>
      </c>
      <c r="AM138" s="23">
        <f t="shared" si="52"/>
        <v>0</v>
      </c>
    </row>
    <row r="139" spans="1:39" x14ac:dyDescent="0.2">
      <c r="A139" s="23">
        <v>136</v>
      </c>
      <c r="B139" s="23" t="str">
        <f>VLOOKUP($A139,'[1]פרופיל מציע  + מסמכים שיש להגיש'!$C$6:$H$16555,2)</f>
        <v>גרינפלד מוטורס בע"מ</v>
      </c>
      <c r="C139" s="23" t="str">
        <f t="shared" si="40"/>
        <v>0</v>
      </c>
      <c r="D139" s="41"/>
      <c r="E139" s="43"/>
      <c r="F139" s="43"/>
      <c r="G139" s="42"/>
      <c r="H139" s="43"/>
      <c r="I139" s="43"/>
      <c r="J139" s="42"/>
      <c r="K139" s="42"/>
      <c r="L139" s="42"/>
      <c r="M139" s="57" t="str">
        <f t="shared" si="37"/>
        <v/>
      </c>
      <c r="N139" s="27" t="str">
        <f>IF(M139="","",VLOOKUP($A139,'[1]פרופיל מציע  + מסמכים שיש להגיש'!$C$6:$H$16555,4))</f>
        <v/>
      </c>
      <c r="O139" s="46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6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23" t="str">
        <f t="shared" si="41"/>
        <v>not submittied</v>
      </c>
      <c r="R139" s="65" t="e">
        <f t="shared" si="42"/>
        <v>#NUM!</v>
      </c>
      <c r="W139" s="67">
        <f t="shared" si="43"/>
        <v>0</v>
      </c>
      <c r="X139" s="23">
        <f t="shared" si="44"/>
        <v>7629</v>
      </c>
      <c r="Y139" s="50" t="e">
        <f t="shared" si="45"/>
        <v>#REF!</v>
      </c>
      <c r="Z139" s="23" t="e">
        <f t="shared" si="46"/>
        <v>#REF!</v>
      </c>
      <c r="AA139" s="28" t="e">
        <f t="shared" si="38"/>
        <v>#REF!</v>
      </c>
      <c r="AB139" s="29" t="e">
        <f t="shared" si="39"/>
        <v>#REF!</v>
      </c>
      <c r="AC139" s="28" t="e">
        <f t="shared" si="47"/>
        <v>#REF!</v>
      </c>
      <c r="AD139" s="23" t="e">
        <f t="shared" si="48"/>
        <v>#REF!</v>
      </c>
      <c r="AE139" s="53">
        <f t="shared" si="49"/>
        <v>0</v>
      </c>
      <c r="AF139" s="53">
        <f t="shared" si="50"/>
        <v>0</v>
      </c>
      <c r="AG139" s="53">
        <f t="shared" si="51"/>
        <v>0</v>
      </c>
      <c r="AH139" s="36" t="e">
        <f t="shared" si="53"/>
        <v>#REF!</v>
      </c>
      <c r="AM139" s="23">
        <f t="shared" si="52"/>
        <v>0</v>
      </c>
    </row>
    <row r="140" spans="1:39" x14ac:dyDescent="0.2">
      <c r="A140" s="23">
        <v>137</v>
      </c>
      <c r="B140" s="23" t="str">
        <f>VLOOKUP($A140,'[1]פרופיל מציע  + מסמכים שיש להגיש'!$C$6:$H$16555,2)</f>
        <v>גלאון מוטורס בע"מ</v>
      </c>
      <c r="C140" s="23" t="str">
        <f t="shared" si="40"/>
        <v>0</v>
      </c>
      <c r="D140" s="41"/>
      <c r="E140" s="43"/>
      <c r="F140" s="43"/>
      <c r="G140" s="42"/>
      <c r="H140" s="43"/>
      <c r="I140" s="43"/>
      <c r="J140" s="42"/>
      <c r="K140" s="42"/>
      <c r="L140" s="42"/>
      <c r="M140" s="57" t="str">
        <f t="shared" si="37"/>
        <v/>
      </c>
      <c r="N140" s="27" t="str">
        <f>IF(M140="","",VLOOKUP($A140,'[1]פרופיל מציע  + מסמכים שיש להגיש'!$C$6:$H$16555,4))</f>
        <v/>
      </c>
      <c r="O140" s="46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6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23" t="str">
        <f t="shared" si="41"/>
        <v>not submittied</v>
      </c>
      <c r="R140" s="65" t="e">
        <f t="shared" si="42"/>
        <v>#NUM!</v>
      </c>
      <c r="W140" s="67">
        <f t="shared" si="43"/>
        <v>0</v>
      </c>
      <c r="X140" s="23">
        <f t="shared" si="44"/>
        <v>7629</v>
      </c>
      <c r="Y140" s="50" t="e">
        <f t="shared" si="45"/>
        <v>#REF!</v>
      </c>
      <c r="Z140" s="23" t="e">
        <f t="shared" si="46"/>
        <v>#REF!</v>
      </c>
      <c r="AA140" s="28" t="e">
        <f t="shared" si="38"/>
        <v>#REF!</v>
      </c>
      <c r="AB140" s="29" t="e">
        <f t="shared" si="39"/>
        <v>#REF!</v>
      </c>
      <c r="AC140" s="28" t="e">
        <f t="shared" si="47"/>
        <v>#REF!</v>
      </c>
      <c r="AD140" s="23" t="e">
        <f t="shared" si="48"/>
        <v>#REF!</v>
      </c>
      <c r="AE140" s="53">
        <f t="shared" si="49"/>
        <v>0</v>
      </c>
      <c r="AF140" s="53">
        <f t="shared" si="50"/>
        <v>0</v>
      </c>
      <c r="AG140" s="53">
        <f t="shared" si="51"/>
        <v>0</v>
      </c>
      <c r="AH140" s="36" t="e">
        <f t="shared" si="53"/>
        <v>#REF!</v>
      </c>
      <c r="AM140" s="23">
        <f t="shared" si="52"/>
        <v>0</v>
      </c>
    </row>
    <row r="141" spans="1:39" x14ac:dyDescent="0.2">
      <c r="A141" s="23">
        <v>138</v>
      </c>
      <c r="B141" s="23" t="str">
        <f>VLOOKUP($A141,'[1]פרופיל מציע  + מסמכים שיש להגיש'!$C$6:$H$16555,2)</f>
        <v>י.כ. מוסך יחדיו רעננה בע"מ</v>
      </c>
      <c r="C141" s="23" t="str">
        <f t="shared" si="40"/>
        <v>0</v>
      </c>
      <c r="D141" s="41"/>
      <c r="E141" s="43"/>
      <c r="F141" s="43"/>
      <c r="G141" s="42"/>
      <c r="H141" s="43"/>
      <c r="I141" s="43"/>
      <c r="J141" s="42"/>
      <c r="K141" s="42"/>
      <c r="L141" s="42"/>
      <c r="M141" s="57" t="str">
        <f t="shared" si="37"/>
        <v/>
      </c>
      <c r="N141" s="27" t="str">
        <f>IF(M141="","",VLOOKUP($A141,'[1]פרופיל מציע  + מסמכים שיש להגיש'!$C$6:$H$16555,4))</f>
        <v/>
      </c>
      <c r="O141" s="46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6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23" t="str">
        <f t="shared" si="41"/>
        <v>not submittied</v>
      </c>
      <c r="R141" s="65" t="e">
        <f t="shared" si="42"/>
        <v>#NUM!</v>
      </c>
      <c r="W141" s="67">
        <f t="shared" si="43"/>
        <v>0</v>
      </c>
      <c r="X141" s="23">
        <f t="shared" si="44"/>
        <v>7629</v>
      </c>
      <c r="Y141" s="50" t="e">
        <f t="shared" si="45"/>
        <v>#REF!</v>
      </c>
      <c r="Z141" s="23" t="e">
        <f t="shared" si="46"/>
        <v>#REF!</v>
      </c>
      <c r="AA141" s="28" t="e">
        <f t="shared" si="38"/>
        <v>#REF!</v>
      </c>
      <c r="AB141" s="29" t="e">
        <f t="shared" si="39"/>
        <v>#REF!</v>
      </c>
      <c r="AC141" s="28" t="e">
        <f t="shared" si="47"/>
        <v>#REF!</v>
      </c>
      <c r="AD141" s="23" t="e">
        <f t="shared" si="48"/>
        <v>#REF!</v>
      </c>
      <c r="AE141" s="53">
        <f t="shared" si="49"/>
        <v>0</v>
      </c>
      <c r="AF141" s="53">
        <f t="shared" si="50"/>
        <v>0</v>
      </c>
      <c r="AG141" s="53">
        <f t="shared" si="51"/>
        <v>0</v>
      </c>
      <c r="AH141" s="36" t="e">
        <f t="shared" si="53"/>
        <v>#REF!</v>
      </c>
      <c r="AM141" s="23">
        <f t="shared" si="52"/>
        <v>0</v>
      </c>
    </row>
    <row r="142" spans="1:39" x14ac:dyDescent="0.2">
      <c r="A142" s="23">
        <v>139</v>
      </c>
      <c r="B142" s="23" t="str">
        <f>VLOOKUP($A142,'[1]פרופיל מציע  + מסמכים שיש להגיש'!$C$6:$H$16555,2)</f>
        <v>מוסך חכמה</v>
      </c>
      <c r="C142" s="23" t="str">
        <f t="shared" si="40"/>
        <v>0</v>
      </c>
      <c r="D142" s="41"/>
      <c r="E142" s="43"/>
      <c r="F142" s="43"/>
      <c r="G142" s="42"/>
      <c r="H142" s="43"/>
      <c r="I142" s="43"/>
      <c r="J142" s="42"/>
      <c r="K142" s="42"/>
      <c r="L142" s="42"/>
      <c r="M142" s="57" t="str">
        <f t="shared" si="37"/>
        <v/>
      </c>
      <c r="N142" s="27" t="str">
        <f>IF(M142="","",VLOOKUP($A142,'[1]פרופיל מציע  + מסמכים שיש להגיש'!$C$6:$H$16555,4))</f>
        <v/>
      </c>
      <c r="O142" s="46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6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23" t="str">
        <f t="shared" si="41"/>
        <v>not submittied</v>
      </c>
      <c r="R142" s="65" t="e">
        <f t="shared" si="42"/>
        <v>#NUM!</v>
      </c>
      <c r="W142" s="67">
        <f t="shared" si="43"/>
        <v>0</v>
      </c>
      <c r="X142" s="23">
        <f t="shared" si="44"/>
        <v>7629</v>
      </c>
      <c r="Y142" s="50" t="e">
        <f t="shared" si="45"/>
        <v>#REF!</v>
      </c>
      <c r="Z142" s="23" t="e">
        <f t="shared" si="46"/>
        <v>#REF!</v>
      </c>
      <c r="AA142" s="28" t="e">
        <f t="shared" si="38"/>
        <v>#REF!</v>
      </c>
      <c r="AB142" s="29" t="e">
        <f t="shared" si="39"/>
        <v>#REF!</v>
      </c>
      <c r="AC142" s="28" t="e">
        <f t="shared" si="47"/>
        <v>#REF!</v>
      </c>
      <c r="AD142" s="23" t="e">
        <f t="shared" si="48"/>
        <v>#REF!</v>
      </c>
      <c r="AE142" s="53">
        <f t="shared" si="49"/>
        <v>0</v>
      </c>
      <c r="AF142" s="53">
        <f t="shared" si="50"/>
        <v>0</v>
      </c>
      <c r="AG142" s="53">
        <f t="shared" si="51"/>
        <v>0</v>
      </c>
      <c r="AH142" s="36" t="e">
        <f t="shared" si="53"/>
        <v>#REF!</v>
      </c>
      <c r="AM142" s="23">
        <f t="shared" si="52"/>
        <v>0</v>
      </c>
    </row>
    <row r="143" spans="1:39" x14ac:dyDescent="0.2">
      <c r="A143" s="23">
        <v>140</v>
      </c>
      <c r="B143" s="23" t="str">
        <f>VLOOKUP($A143,'[1]פרופיל מציע  + מסמכים שיש להגיש'!$C$6:$H$16555,2)</f>
        <v>ניסידן נתניה שירותי רכב בע"מ</v>
      </c>
      <c r="C143" s="23" t="str">
        <f t="shared" si="40"/>
        <v>0</v>
      </c>
      <c r="D143" s="41"/>
      <c r="E143" s="43"/>
      <c r="F143" s="43"/>
      <c r="G143" s="42"/>
      <c r="H143" s="43"/>
      <c r="I143" s="43"/>
      <c r="J143" s="42"/>
      <c r="K143" s="42"/>
      <c r="L143" s="42"/>
      <c r="M143" s="57" t="str">
        <f t="shared" si="37"/>
        <v/>
      </c>
      <c r="N143" s="27" t="str">
        <f>IF(M143="","",VLOOKUP($A143,'[1]פרופיל מציע  + מסמכים שיש להגיש'!$C$6:$H$16555,4))</f>
        <v/>
      </c>
      <c r="O143" s="46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6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23" t="str">
        <f t="shared" si="41"/>
        <v>not submittied</v>
      </c>
      <c r="R143" s="65" t="e">
        <f t="shared" si="42"/>
        <v>#NUM!</v>
      </c>
      <c r="W143" s="67">
        <f t="shared" si="43"/>
        <v>0</v>
      </c>
      <c r="X143" s="23">
        <f t="shared" si="44"/>
        <v>7629</v>
      </c>
      <c r="Y143" s="50" t="e">
        <f t="shared" si="45"/>
        <v>#REF!</v>
      </c>
      <c r="Z143" s="23" t="e">
        <f t="shared" si="46"/>
        <v>#REF!</v>
      </c>
      <c r="AA143" s="28" t="e">
        <f t="shared" si="38"/>
        <v>#REF!</v>
      </c>
      <c r="AB143" s="29" t="e">
        <f t="shared" si="39"/>
        <v>#REF!</v>
      </c>
      <c r="AC143" s="28" t="e">
        <f t="shared" si="47"/>
        <v>#REF!</v>
      </c>
      <c r="AD143" s="23" t="e">
        <f t="shared" si="48"/>
        <v>#REF!</v>
      </c>
      <c r="AE143" s="53">
        <f t="shared" si="49"/>
        <v>0</v>
      </c>
      <c r="AF143" s="53">
        <f t="shared" si="50"/>
        <v>0</v>
      </c>
      <c r="AG143" s="53">
        <f t="shared" si="51"/>
        <v>0</v>
      </c>
      <c r="AH143" s="36" t="e">
        <f t="shared" si="53"/>
        <v>#REF!</v>
      </c>
      <c r="AM143" s="23">
        <f t="shared" si="52"/>
        <v>0</v>
      </c>
    </row>
    <row r="144" spans="1:39" x14ac:dyDescent="0.2">
      <c r="A144" s="23">
        <v>141</v>
      </c>
      <c r="B144" s="23" t="str">
        <f>VLOOKUP($A144,'[1]פרופיל מציע  + מסמכים שיש להגיש'!$C$6:$H$16555,2)</f>
        <v>מוסך שמשון יהוד בע"מ</v>
      </c>
      <c r="C144" s="23" t="str">
        <f t="shared" si="40"/>
        <v>0</v>
      </c>
      <c r="D144" s="41"/>
      <c r="E144" s="43"/>
      <c r="F144" s="43"/>
      <c r="G144" s="42"/>
      <c r="H144" s="43"/>
      <c r="I144" s="43"/>
      <c r="J144" s="42"/>
      <c r="K144" s="42"/>
      <c r="L144" s="42"/>
      <c r="M144" s="57" t="str">
        <f t="shared" si="37"/>
        <v/>
      </c>
      <c r="N144" s="27" t="str">
        <f>IF(M144="","",VLOOKUP($A144,'[1]פרופיל מציע  + מסמכים שיש להגיש'!$C$6:$H$16555,4))</f>
        <v/>
      </c>
      <c r="O144" s="46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6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23" t="str">
        <f t="shared" si="41"/>
        <v>not submittied</v>
      </c>
      <c r="R144" s="65" t="e">
        <f t="shared" si="42"/>
        <v>#NUM!</v>
      </c>
      <c r="W144" s="67">
        <f t="shared" si="43"/>
        <v>0</v>
      </c>
      <c r="X144" s="23">
        <f t="shared" si="44"/>
        <v>7629</v>
      </c>
      <c r="Y144" s="50" t="e">
        <f t="shared" si="45"/>
        <v>#REF!</v>
      </c>
      <c r="Z144" s="23" t="e">
        <f t="shared" si="46"/>
        <v>#REF!</v>
      </c>
      <c r="AA144" s="28" t="e">
        <f t="shared" si="38"/>
        <v>#REF!</v>
      </c>
      <c r="AB144" s="29" t="e">
        <f t="shared" si="39"/>
        <v>#REF!</v>
      </c>
      <c r="AC144" s="28" t="e">
        <f t="shared" si="47"/>
        <v>#REF!</v>
      </c>
      <c r="AD144" s="23" t="e">
        <f t="shared" si="48"/>
        <v>#REF!</v>
      </c>
      <c r="AE144" s="53">
        <f t="shared" si="49"/>
        <v>0</v>
      </c>
      <c r="AF144" s="53">
        <f t="shared" si="50"/>
        <v>0</v>
      </c>
      <c r="AG144" s="53">
        <f t="shared" si="51"/>
        <v>0</v>
      </c>
      <c r="AH144" s="36" t="e">
        <f t="shared" si="53"/>
        <v>#REF!</v>
      </c>
      <c r="AM144" s="23">
        <f t="shared" si="52"/>
        <v>0</v>
      </c>
    </row>
    <row r="145" spans="1:39" x14ac:dyDescent="0.2">
      <c r="A145" s="23">
        <v>142</v>
      </c>
      <c r="B145" s="23" t="str">
        <f>VLOOKUP($A145,'[1]פרופיל מציע  + מסמכים שיש להגיש'!$C$6:$H$16555,2)</f>
        <v>מוסך דניאל בן שטרית</v>
      </c>
      <c r="C145" s="23" t="str">
        <f t="shared" si="40"/>
        <v>0</v>
      </c>
      <c r="D145" s="41"/>
      <c r="E145" s="43"/>
      <c r="F145" s="43"/>
      <c r="G145" s="42"/>
      <c r="H145" s="43"/>
      <c r="I145" s="43"/>
      <c r="J145" s="42"/>
      <c r="K145" s="42"/>
      <c r="L145" s="42"/>
      <c r="M145" s="57" t="str">
        <f t="shared" si="37"/>
        <v/>
      </c>
      <c r="N145" s="27" t="str">
        <f>IF(M145="","",VLOOKUP($A145,'[1]פרופיל מציע  + מסמכים שיש להגיש'!$C$6:$H$16555,4))</f>
        <v/>
      </c>
      <c r="O145" s="46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6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23" t="str">
        <f t="shared" si="41"/>
        <v>not submittied</v>
      </c>
      <c r="R145" s="65" t="e">
        <f t="shared" si="42"/>
        <v>#NUM!</v>
      </c>
      <c r="W145" s="67">
        <f t="shared" si="43"/>
        <v>0</v>
      </c>
      <c r="X145" s="23">
        <f t="shared" si="44"/>
        <v>7629</v>
      </c>
      <c r="Y145" s="50" t="e">
        <f t="shared" si="45"/>
        <v>#REF!</v>
      </c>
      <c r="Z145" s="23" t="e">
        <f t="shared" si="46"/>
        <v>#REF!</v>
      </c>
      <c r="AA145" s="28" t="e">
        <f t="shared" si="38"/>
        <v>#REF!</v>
      </c>
      <c r="AB145" s="29" t="e">
        <f t="shared" si="39"/>
        <v>#REF!</v>
      </c>
      <c r="AC145" s="28" t="e">
        <f t="shared" si="47"/>
        <v>#REF!</v>
      </c>
      <c r="AD145" s="23" t="e">
        <f t="shared" si="48"/>
        <v>#REF!</v>
      </c>
      <c r="AE145" s="53">
        <f t="shared" si="49"/>
        <v>0</v>
      </c>
      <c r="AF145" s="53">
        <f t="shared" si="50"/>
        <v>0</v>
      </c>
      <c r="AG145" s="53">
        <f t="shared" si="51"/>
        <v>0</v>
      </c>
      <c r="AH145" s="36" t="e">
        <f t="shared" si="53"/>
        <v>#REF!</v>
      </c>
      <c r="AM145" s="23">
        <f t="shared" si="52"/>
        <v>0</v>
      </c>
    </row>
    <row r="146" spans="1:39" x14ac:dyDescent="0.2">
      <c r="A146" s="23">
        <v>143</v>
      </c>
      <c r="B146" s="23" t="str">
        <f>VLOOKUP($A146,'[1]פרופיל מציע  + מסמכים שיש להגיש'!$C$6:$H$16555,2)</f>
        <v>י. צרפתי שרותי רכב ומתכת בע"מ</v>
      </c>
      <c r="C146" s="23" t="str">
        <f t="shared" si="40"/>
        <v>0</v>
      </c>
      <c r="D146" s="41"/>
      <c r="E146" s="43"/>
      <c r="F146" s="43"/>
      <c r="G146" s="42"/>
      <c r="H146" s="43"/>
      <c r="I146" s="43"/>
      <c r="J146" s="42"/>
      <c r="K146" s="42"/>
      <c r="L146" s="42"/>
      <c r="M146" s="57" t="str">
        <f t="shared" si="37"/>
        <v/>
      </c>
      <c r="N146" s="27" t="str">
        <f>IF(M146="","",VLOOKUP($A146,'[1]פרופיל מציע  + מסמכים שיש להגיש'!$C$6:$H$16555,4))</f>
        <v/>
      </c>
      <c r="O146" s="46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6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23" t="str">
        <f t="shared" si="41"/>
        <v>not submittied</v>
      </c>
      <c r="R146" s="65" t="e">
        <f t="shared" si="42"/>
        <v>#NUM!</v>
      </c>
      <c r="W146" s="67">
        <f t="shared" si="43"/>
        <v>0</v>
      </c>
      <c r="X146" s="23">
        <f t="shared" si="44"/>
        <v>7629</v>
      </c>
      <c r="Y146" s="50" t="e">
        <f t="shared" si="45"/>
        <v>#REF!</v>
      </c>
      <c r="Z146" s="23" t="e">
        <f t="shared" si="46"/>
        <v>#REF!</v>
      </c>
      <c r="AA146" s="28" t="e">
        <f t="shared" si="38"/>
        <v>#REF!</v>
      </c>
      <c r="AB146" s="29" t="e">
        <f t="shared" si="39"/>
        <v>#REF!</v>
      </c>
      <c r="AC146" s="28" t="e">
        <f t="shared" si="47"/>
        <v>#REF!</v>
      </c>
      <c r="AD146" s="23" t="e">
        <f t="shared" si="48"/>
        <v>#REF!</v>
      </c>
      <c r="AE146" s="53">
        <f t="shared" si="49"/>
        <v>0</v>
      </c>
      <c r="AF146" s="53">
        <f t="shared" si="50"/>
        <v>0</v>
      </c>
      <c r="AG146" s="53">
        <f t="shared" si="51"/>
        <v>0</v>
      </c>
      <c r="AH146" s="36" t="e">
        <f t="shared" si="53"/>
        <v>#REF!</v>
      </c>
      <c r="AM146" s="23">
        <f t="shared" si="52"/>
        <v>0</v>
      </c>
    </row>
    <row r="147" spans="1:39" x14ac:dyDescent="0.2">
      <c r="A147" s="23">
        <v>144</v>
      </c>
      <c r="B147" s="23" t="str">
        <f>VLOOKUP($A147,'[1]פרופיל מציע  + מסמכים שיש להגיש'!$C$6:$H$16555,2)</f>
        <v>שגיא מוטורס סנטר בע"מ</v>
      </c>
      <c r="C147" s="23" t="str">
        <f t="shared" si="40"/>
        <v>0</v>
      </c>
      <c r="D147" s="41"/>
      <c r="E147" s="43"/>
      <c r="F147" s="43"/>
      <c r="G147" s="42"/>
      <c r="H147" s="43"/>
      <c r="I147" s="43"/>
      <c r="J147" s="42"/>
      <c r="K147" s="42"/>
      <c r="L147" s="42"/>
      <c r="M147" s="57" t="str">
        <f t="shared" si="37"/>
        <v/>
      </c>
      <c r="N147" s="27" t="str">
        <f>IF(M147="","",VLOOKUP($A147,'[1]פרופיל מציע  + מסמכים שיש להגיש'!$C$6:$H$16555,4))</f>
        <v/>
      </c>
      <c r="O147" s="46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6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23" t="str">
        <f t="shared" si="41"/>
        <v>not submittied</v>
      </c>
      <c r="R147" s="65" t="e">
        <f t="shared" si="42"/>
        <v>#NUM!</v>
      </c>
      <c r="W147" s="67">
        <f t="shared" si="43"/>
        <v>0</v>
      </c>
      <c r="X147" s="23">
        <f t="shared" si="44"/>
        <v>7629</v>
      </c>
      <c r="Y147" s="50" t="e">
        <f t="shared" si="45"/>
        <v>#REF!</v>
      </c>
      <c r="Z147" s="23" t="e">
        <f t="shared" si="46"/>
        <v>#REF!</v>
      </c>
      <c r="AA147" s="28" t="e">
        <f t="shared" si="38"/>
        <v>#REF!</v>
      </c>
      <c r="AB147" s="29" t="e">
        <f t="shared" si="39"/>
        <v>#REF!</v>
      </c>
      <c r="AC147" s="28" t="e">
        <f t="shared" si="47"/>
        <v>#REF!</v>
      </c>
      <c r="AD147" s="23" t="e">
        <f t="shared" si="48"/>
        <v>#REF!</v>
      </c>
      <c r="AE147" s="53">
        <f t="shared" si="49"/>
        <v>0</v>
      </c>
      <c r="AF147" s="53">
        <f t="shared" si="50"/>
        <v>0</v>
      </c>
      <c r="AG147" s="53">
        <f t="shared" si="51"/>
        <v>0</v>
      </c>
      <c r="AH147" s="36" t="e">
        <f t="shared" si="53"/>
        <v>#REF!</v>
      </c>
      <c r="AM147" s="23">
        <f t="shared" si="52"/>
        <v>0</v>
      </c>
    </row>
    <row r="148" spans="1:39" x14ac:dyDescent="0.2">
      <c r="A148" s="23">
        <v>145</v>
      </c>
      <c r="B148" s="23" t="str">
        <f>VLOOKUP($A148,'[1]פרופיל מציע  + מסמכים שיש להגיש'!$C$6:$H$16555,2)</f>
        <v>כהן מוטורס חדרה בע"מ</v>
      </c>
      <c r="C148" s="23" t="str">
        <f t="shared" si="40"/>
        <v>0</v>
      </c>
      <c r="D148" s="41"/>
      <c r="E148" s="43"/>
      <c r="F148" s="43"/>
      <c r="G148" s="42"/>
      <c r="H148" s="43"/>
      <c r="I148" s="43"/>
      <c r="J148" s="42"/>
      <c r="K148" s="42"/>
      <c r="L148" s="42"/>
      <c r="M148" s="57" t="str">
        <f t="shared" si="37"/>
        <v/>
      </c>
      <c r="N148" s="27" t="str">
        <f>IF(M148="","",VLOOKUP($A148,'[1]פרופיל מציע  + מסמכים שיש להגיש'!$C$6:$H$16555,4))</f>
        <v/>
      </c>
      <c r="O148" s="46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6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23" t="str">
        <f t="shared" si="41"/>
        <v>not submittied</v>
      </c>
      <c r="R148" s="65" t="e">
        <f t="shared" si="42"/>
        <v>#NUM!</v>
      </c>
      <c r="W148" s="67">
        <f t="shared" si="43"/>
        <v>0</v>
      </c>
      <c r="X148" s="23">
        <f t="shared" si="44"/>
        <v>7629</v>
      </c>
      <c r="Y148" s="50" t="e">
        <f t="shared" si="45"/>
        <v>#REF!</v>
      </c>
      <c r="Z148" s="23" t="e">
        <f t="shared" si="46"/>
        <v>#REF!</v>
      </c>
      <c r="AA148" s="28" t="e">
        <f t="shared" si="38"/>
        <v>#REF!</v>
      </c>
      <c r="AB148" s="29" t="e">
        <f t="shared" si="39"/>
        <v>#REF!</v>
      </c>
      <c r="AC148" s="28" t="e">
        <f t="shared" si="47"/>
        <v>#REF!</v>
      </c>
      <c r="AD148" s="23" t="e">
        <f t="shared" si="48"/>
        <v>#REF!</v>
      </c>
      <c r="AE148" s="53">
        <f t="shared" si="49"/>
        <v>0</v>
      </c>
      <c r="AF148" s="53">
        <f t="shared" si="50"/>
        <v>0</v>
      </c>
      <c r="AG148" s="53">
        <f t="shared" si="51"/>
        <v>0</v>
      </c>
      <c r="AH148" s="36" t="e">
        <f t="shared" si="53"/>
        <v>#REF!</v>
      </c>
      <c r="AM148" s="23">
        <f t="shared" si="52"/>
        <v>0</v>
      </c>
    </row>
    <row r="149" spans="1:39" x14ac:dyDescent="0.2">
      <c r="A149" s="23">
        <v>146</v>
      </c>
      <c r="B149" s="23" t="str">
        <f>VLOOKUP($A149,'[1]פרופיל מציע  + מסמכים שיש להגיש'!$C$6:$H$16555,2)</f>
        <v>מרכז שירות חיפה UMI</v>
      </c>
      <c r="C149" s="23" t="str">
        <f t="shared" si="40"/>
        <v>0</v>
      </c>
      <c r="D149" s="41"/>
      <c r="E149" s="43"/>
      <c r="F149" s="43"/>
      <c r="G149" s="42"/>
      <c r="H149" s="43"/>
      <c r="I149" s="43"/>
      <c r="J149" s="42"/>
      <c r="K149" s="42"/>
      <c r="L149" s="42"/>
      <c r="M149" s="57" t="str">
        <f t="shared" si="37"/>
        <v/>
      </c>
      <c r="N149" s="27" t="str">
        <f>IF(M149="","",VLOOKUP($A149,'[1]פרופיל מציע  + מסמכים שיש להגיש'!$C$6:$H$16555,4))</f>
        <v/>
      </c>
      <c r="O149" s="46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6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23" t="str">
        <f t="shared" si="41"/>
        <v>not submittied</v>
      </c>
      <c r="R149" s="65" t="e">
        <f t="shared" si="42"/>
        <v>#NUM!</v>
      </c>
      <c r="W149" s="67">
        <f t="shared" si="43"/>
        <v>0</v>
      </c>
      <c r="X149" s="23">
        <f t="shared" si="44"/>
        <v>7629</v>
      </c>
      <c r="Y149" s="50" t="e">
        <f t="shared" si="45"/>
        <v>#REF!</v>
      </c>
      <c r="Z149" s="23" t="e">
        <f t="shared" si="46"/>
        <v>#REF!</v>
      </c>
      <c r="AA149" s="28" t="e">
        <f t="shared" si="38"/>
        <v>#REF!</v>
      </c>
      <c r="AB149" s="29" t="e">
        <f t="shared" si="39"/>
        <v>#REF!</v>
      </c>
      <c r="AC149" s="28" t="e">
        <f t="shared" si="47"/>
        <v>#REF!</v>
      </c>
      <c r="AD149" s="23" t="e">
        <f t="shared" si="48"/>
        <v>#REF!</v>
      </c>
      <c r="AE149" s="53">
        <f t="shared" si="49"/>
        <v>0</v>
      </c>
      <c r="AF149" s="53">
        <f t="shared" si="50"/>
        <v>0</v>
      </c>
      <c r="AG149" s="53">
        <f t="shared" si="51"/>
        <v>0</v>
      </c>
      <c r="AH149" s="36" t="e">
        <f t="shared" si="53"/>
        <v>#REF!</v>
      </c>
      <c r="AM149" s="23">
        <f t="shared" si="52"/>
        <v>0</v>
      </c>
    </row>
    <row r="150" spans="1:39" x14ac:dyDescent="0.2">
      <c r="A150" s="23">
        <v>147</v>
      </c>
      <c r="B150" s="23" t="str">
        <f>VLOOKUP($A150,'[1]פרופיל מציע  + מסמכים שיש להגיש'!$C$6:$H$16555,2)</f>
        <v>ש.י.אמריקן אוטו בע"מ</v>
      </c>
      <c r="C150" s="23" t="str">
        <f t="shared" si="40"/>
        <v>0</v>
      </c>
      <c r="D150" s="41"/>
      <c r="E150" s="43"/>
      <c r="F150" s="43"/>
      <c r="G150" s="42"/>
      <c r="H150" s="43"/>
      <c r="I150" s="43"/>
      <c r="J150" s="42"/>
      <c r="K150" s="42"/>
      <c r="L150" s="42"/>
      <c r="M150" s="57" t="str">
        <f t="shared" si="37"/>
        <v/>
      </c>
      <c r="N150" s="27" t="str">
        <f>IF(M150="","",VLOOKUP($A150,'[1]פרופיל מציע  + מסמכים שיש להגיש'!$C$6:$H$16555,4))</f>
        <v/>
      </c>
      <c r="O150" s="46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6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23" t="str">
        <f t="shared" si="41"/>
        <v>not submittied</v>
      </c>
      <c r="R150" s="65" t="e">
        <f t="shared" si="42"/>
        <v>#NUM!</v>
      </c>
      <c r="W150" s="67">
        <f t="shared" si="43"/>
        <v>0</v>
      </c>
      <c r="X150" s="23">
        <f t="shared" si="44"/>
        <v>7629</v>
      </c>
      <c r="Y150" s="50" t="e">
        <f t="shared" si="45"/>
        <v>#REF!</v>
      </c>
      <c r="Z150" s="23" t="e">
        <f t="shared" si="46"/>
        <v>#REF!</v>
      </c>
      <c r="AA150" s="28" t="e">
        <f t="shared" si="38"/>
        <v>#REF!</v>
      </c>
      <c r="AB150" s="29" t="e">
        <f t="shared" si="39"/>
        <v>#REF!</v>
      </c>
      <c r="AC150" s="28" t="e">
        <f t="shared" si="47"/>
        <v>#REF!</v>
      </c>
      <c r="AD150" s="23" t="e">
        <f t="shared" si="48"/>
        <v>#REF!</v>
      </c>
      <c r="AE150" s="53">
        <f t="shared" si="49"/>
        <v>0</v>
      </c>
      <c r="AF150" s="53">
        <f t="shared" si="50"/>
        <v>0</v>
      </c>
      <c r="AG150" s="53">
        <f t="shared" si="51"/>
        <v>0</v>
      </c>
      <c r="AH150" s="36" t="e">
        <f t="shared" si="53"/>
        <v>#REF!</v>
      </c>
      <c r="AM150" s="23">
        <f t="shared" si="52"/>
        <v>0</v>
      </c>
    </row>
    <row r="151" spans="1:39" x14ac:dyDescent="0.2">
      <c r="A151" s="23">
        <v>148</v>
      </c>
      <c r="B151" s="23" t="str">
        <f>VLOOKUP($A151,'[1]פרופיל מציע  + מסמכים שיש להגיש'!$C$6:$H$16555,2)</f>
        <v>מרכז שירות הכוכב רג'ד 2010 בע"מ</v>
      </c>
      <c r="C151" s="23" t="str">
        <f t="shared" si="40"/>
        <v>0</v>
      </c>
      <c r="D151" s="41"/>
      <c r="E151" s="43"/>
      <c r="F151" s="43"/>
      <c r="G151" s="42"/>
      <c r="H151" s="43"/>
      <c r="I151" s="43"/>
      <c r="J151" s="42"/>
      <c r="K151" s="42"/>
      <c r="L151" s="42"/>
      <c r="M151" s="57" t="str">
        <f t="shared" si="37"/>
        <v/>
      </c>
      <c r="N151" s="27" t="str">
        <f>IF(M151="","",VLOOKUP($A151,'[1]פרופיל מציע  + מסמכים שיש להגיש'!$C$6:$H$16555,4))</f>
        <v/>
      </c>
      <c r="O151" s="46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6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23" t="str">
        <f t="shared" si="41"/>
        <v>not submittied</v>
      </c>
      <c r="R151" s="65" t="e">
        <f t="shared" si="42"/>
        <v>#NUM!</v>
      </c>
      <c r="W151" s="67">
        <f t="shared" si="43"/>
        <v>0</v>
      </c>
      <c r="X151" s="23">
        <f t="shared" si="44"/>
        <v>7629</v>
      </c>
      <c r="Y151" s="50" t="e">
        <f t="shared" si="45"/>
        <v>#REF!</v>
      </c>
      <c r="Z151" s="23" t="e">
        <f t="shared" si="46"/>
        <v>#REF!</v>
      </c>
      <c r="AA151" s="28" t="e">
        <f t="shared" si="38"/>
        <v>#REF!</v>
      </c>
      <c r="AB151" s="29" t="e">
        <f t="shared" si="39"/>
        <v>#REF!</v>
      </c>
      <c r="AC151" s="28" t="e">
        <f t="shared" si="47"/>
        <v>#REF!</v>
      </c>
      <c r="AD151" s="23" t="e">
        <f t="shared" si="48"/>
        <v>#REF!</v>
      </c>
      <c r="AE151" s="53">
        <f t="shared" si="49"/>
        <v>0</v>
      </c>
      <c r="AF151" s="53">
        <f t="shared" si="50"/>
        <v>0</v>
      </c>
      <c r="AG151" s="53">
        <f t="shared" si="51"/>
        <v>0</v>
      </c>
      <c r="AH151" s="36" t="e">
        <f t="shared" si="53"/>
        <v>#REF!</v>
      </c>
      <c r="AM151" s="23">
        <f t="shared" si="52"/>
        <v>0</v>
      </c>
    </row>
    <row r="152" spans="1:39" x14ac:dyDescent="0.2">
      <c r="A152" s="23">
        <v>149</v>
      </c>
      <c r="B152" s="23" t="str">
        <f>VLOOKUP($A152,'[1]פרופיל מציע  + מסמכים שיש להגיש'!$C$6:$H$16555,2)</f>
        <v>נירגד חברה לרכב בע"מ</v>
      </c>
      <c r="C152" s="23" t="str">
        <f t="shared" si="40"/>
        <v>0</v>
      </c>
      <c r="D152" s="41"/>
      <c r="E152" s="43"/>
      <c r="F152" s="43"/>
      <c r="G152" s="42"/>
      <c r="H152" s="43"/>
      <c r="I152" s="43"/>
      <c r="J152" s="42"/>
      <c r="K152" s="42"/>
      <c r="L152" s="42"/>
      <c r="M152" s="57" t="str">
        <f t="shared" si="37"/>
        <v/>
      </c>
      <c r="N152" s="27" t="str">
        <f>IF(M152="","",VLOOKUP($A152,'[1]פרופיל מציע  + מסמכים שיש להגיש'!$C$6:$H$16555,4))</f>
        <v/>
      </c>
      <c r="O152" s="46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6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23" t="str">
        <f t="shared" si="41"/>
        <v>not submittied</v>
      </c>
      <c r="R152" s="65" t="e">
        <f t="shared" si="42"/>
        <v>#NUM!</v>
      </c>
      <c r="W152" s="67">
        <f t="shared" si="43"/>
        <v>0</v>
      </c>
      <c r="X152" s="23">
        <f t="shared" si="44"/>
        <v>7629</v>
      </c>
      <c r="Y152" s="50" t="e">
        <f t="shared" si="45"/>
        <v>#REF!</v>
      </c>
      <c r="Z152" s="23" t="e">
        <f t="shared" si="46"/>
        <v>#REF!</v>
      </c>
      <c r="AA152" s="28" t="e">
        <f t="shared" si="38"/>
        <v>#REF!</v>
      </c>
      <c r="AB152" s="29" t="e">
        <f t="shared" si="39"/>
        <v>#REF!</v>
      </c>
      <c r="AC152" s="28" t="e">
        <f t="shared" si="47"/>
        <v>#REF!</v>
      </c>
      <c r="AD152" s="23" t="e">
        <f t="shared" si="48"/>
        <v>#REF!</v>
      </c>
      <c r="AE152" s="53">
        <f t="shared" si="49"/>
        <v>0</v>
      </c>
      <c r="AF152" s="53">
        <f t="shared" si="50"/>
        <v>0</v>
      </c>
      <c r="AG152" s="53">
        <f t="shared" si="51"/>
        <v>0</v>
      </c>
      <c r="AH152" s="36" t="e">
        <f t="shared" si="53"/>
        <v>#REF!</v>
      </c>
      <c r="AM152" s="23">
        <f t="shared" si="52"/>
        <v>0</v>
      </c>
    </row>
    <row r="153" spans="1:39" x14ac:dyDescent="0.2">
      <c r="A153" s="23">
        <v>150</v>
      </c>
      <c r="B153" s="23" t="str">
        <f>VLOOKUP($A153,'[1]פרופיל מציע  + מסמכים שיש להגיש'!$C$6:$H$16555,2)</f>
        <v>יוניברסל מוטורס ישראל בע"מ - מוסך מרכזי</v>
      </c>
      <c r="C153" s="23" t="str">
        <f t="shared" si="40"/>
        <v>0</v>
      </c>
      <c r="D153" s="41"/>
      <c r="E153" s="43"/>
      <c r="F153" s="43"/>
      <c r="G153" s="42"/>
      <c r="H153" s="43"/>
      <c r="I153" s="43"/>
      <c r="J153" s="42"/>
      <c r="K153" s="42"/>
      <c r="L153" s="42"/>
      <c r="M153" s="57" t="str">
        <f t="shared" si="37"/>
        <v/>
      </c>
      <c r="N153" s="27" t="str">
        <f>IF(M153="","",VLOOKUP($A153,'[1]פרופיל מציע  + מסמכים שיש להגיש'!$C$6:$H$16555,4))</f>
        <v/>
      </c>
      <c r="O153" s="46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6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23" t="str">
        <f t="shared" si="41"/>
        <v>not submittied</v>
      </c>
      <c r="R153" s="65" t="e">
        <f t="shared" si="42"/>
        <v>#NUM!</v>
      </c>
      <c r="W153" s="67">
        <f t="shared" si="43"/>
        <v>0</v>
      </c>
      <c r="X153" s="23">
        <f t="shared" si="44"/>
        <v>7629</v>
      </c>
      <c r="Y153" s="50" t="e">
        <f t="shared" si="45"/>
        <v>#REF!</v>
      </c>
      <c r="Z153" s="23" t="e">
        <f t="shared" si="46"/>
        <v>#REF!</v>
      </c>
      <c r="AA153" s="28" t="e">
        <f t="shared" si="38"/>
        <v>#REF!</v>
      </c>
      <c r="AB153" s="29" t="e">
        <f t="shared" si="39"/>
        <v>#REF!</v>
      </c>
      <c r="AC153" s="28" t="e">
        <f t="shared" si="47"/>
        <v>#REF!</v>
      </c>
      <c r="AD153" s="23" t="e">
        <f t="shared" si="48"/>
        <v>#REF!</v>
      </c>
      <c r="AE153" s="53">
        <f t="shared" si="49"/>
        <v>0</v>
      </c>
      <c r="AF153" s="53">
        <f t="shared" si="50"/>
        <v>0</v>
      </c>
      <c r="AG153" s="53">
        <f t="shared" si="51"/>
        <v>0</v>
      </c>
      <c r="AH153" s="36" t="e">
        <f t="shared" si="53"/>
        <v>#REF!</v>
      </c>
      <c r="AM153" s="23">
        <f t="shared" si="52"/>
        <v>0</v>
      </c>
    </row>
    <row r="154" spans="1:39" x14ac:dyDescent="0.2">
      <c r="A154" s="23">
        <v>151</v>
      </c>
      <c r="B154" s="23" t="str">
        <f>VLOOKUP($A154,'[1]פרופיל מציע  + מסמכים שיש להגיש'!$C$6:$H$16555,2)</f>
        <v>סרוג'י מוטורס בע"מ</v>
      </c>
      <c r="C154" s="23" t="str">
        <f t="shared" si="40"/>
        <v>0</v>
      </c>
      <c r="D154" s="41"/>
      <c r="E154" s="43"/>
      <c r="F154" s="43"/>
      <c r="G154" s="42"/>
      <c r="H154" s="43"/>
      <c r="I154" s="43"/>
      <c r="J154" s="42"/>
      <c r="K154" s="42"/>
      <c r="L154" s="42"/>
      <c r="M154" s="57" t="str">
        <f t="shared" si="37"/>
        <v/>
      </c>
      <c r="N154" s="27" t="str">
        <f>IF(M154="","",VLOOKUP($A154,'[1]פרופיל מציע  + מסמכים שיש להגיש'!$C$6:$H$16555,4))</f>
        <v/>
      </c>
      <c r="O154" s="46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6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23" t="str">
        <f t="shared" si="41"/>
        <v>not submittied</v>
      </c>
      <c r="R154" s="65" t="e">
        <f t="shared" si="42"/>
        <v>#NUM!</v>
      </c>
      <c r="W154" s="67">
        <f t="shared" si="43"/>
        <v>0</v>
      </c>
      <c r="X154" s="23">
        <f t="shared" si="44"/>
        <v>7629</v>
      </c>
      <c r="Y154" s="50" t="e">
        <f t="shared" si="45"/>
        <v>#REF!</v>
      </c>
      <c r="Z154" s="23" t="e">
        <f t="shared" si="46"/>
        <v>#REF!</v>
      </c>
      <c r="AA154" s="28" t="e">
        <f t="shared" si="38"/>
        <v>#REF!</v>
      </c>
      <c r="AB154" s="29" t="e">
        <f t="shared" si="39"/>
        <v>#REF!</v>
      </c>
      <c r="AC154" s="28" t="e">
        <f t="shared" si="47"/>
        <v>#REF!</v>
      </c>
      <c r="AD154" s="23" t="e">
        <f t="shared" si="48"/>
        <v>#REF!</v>
      </c>
      <c r="AE154" s="53">
        <f t="shared" si="49"/>
        <v>0</v>
      </c>
      <c r="AF154" s="53">
        <f t="shared" si="50"/>
        <v>0</v>
      </c>
      <c r="AG154" s="53">
        <f t="shared" si="51"/>
        <v>0</v>
      </c>
      <c r="AH154" s="36" t="e">
        <f t="shared" si="53"/>
        <v>#REF!</v>
      </c>
      <c r="AM154" s="23">
        <f t="shared" si="52"/>
        <v>0</v>
      </c>
    </row>
    <row r="155" spans="1:39" x14ac:dyDescent="0.2">
      <c r="A155" s="23">
        <v>152</v>
      </c>
      <c r="B155" s="23" t="str">
        <f>VLOOKUP($A155,'[1]פרופיל מציע  + מסמכים שיש להגיש'!$C$6:$H$16555,2)</f>
        <v>מוסך און חיפה בע"מ</v>
      </c>
      <c r="C155" s="23" t="str">
        <f t="shared" si="40"/>
        <v>0</v>
      </c>
      <c r="D155" s="41"/>
      <c r="E155" s="43"/>
      <c r="F155" s="43"/>
      <c r="G155" s="42"/>
      <c r="H155" s="43"/>
      <c r="I155" s="43"/>
      <c r="J155" s="42"/>
      <c r="K155" s="42"/>
      <c r="L155" s="42"/>
      <c r="M155" s="57" t="str">
        <f t="shared" si="37"/>
        <v/>
      </c>
      <c r="N155" s="27" t="str">
        <f>IF(M155="","",VLOOKUP($A155,'[1]פרופיל מציע  + מסמכים שיש להגיש'!$C$6:$H$16555,4))</f>
        <v/>
      </c>
      <c r="O155" s="46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6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23" t="str">
        <f t="shared" si="41"/>
        <v>not submittied</v>
      </c>
      <c r="R155" s="65" t="e">
        <f t="shared" si="42"/>
        <v>#NUM!</v>
      </c>
      <c r="W155" s="67">
        <f t="shared" si="43"/>
        <v>0</v>
      </c>
      <c r="X155" s="23">
        <f t="shared" si="44"/>
        <v>7629</v>
      </c>
      <c r="Y155" s="50" t="e">
        <f t="shared" si="45"/>
        <v>#REF!</v>
      </c>
      <c r="Z155" s="23" t="e">
        <f t="shared" si="46"/>
        <v>#REF!</v>
      </c>
      <c r="AA155" s="28" t="e">
        <f t="shared" si="38"/>
        <v>#REF!</v>
      </c>
      <c r="AB155" s="29" t="e">
        <f t="shared" si="39"/>
        <v>#REF!</v>
      </c>
      <c r="AC155" s="28" t="e">
        <f t="shared" si="47"/>
        <v>#REF!</v>
      </c>
      <c r="AD155" s="23" t="e">
        <f t="shared" si="48"/>
        <v>#REF!</v>
      </c>
      <c r="AE155" s="53">
        <f t="shared" si="49"/>
        <v>0</v>
      </c>
      <c r="AF155" s="53">
        <f t="shared" si="50"/>
        <v>0</v>
      </c>
      <c r="AG155" s="53">
        <f t="shared" si="51"/>
        <v>0</v>
      </c>
      <c r="AH155" s="36" t="e">
        <f t="shared" si="53"/>
        <v>#REF!</v>
      </c>
      <c r="AM155" s="23">
        <f t="shared" si="52"/>
        <v>0</v>
      </c>
    </row>
    <row r="156" spans="1:39" x14ac:dyDescent="0.2">
      <c r="A156" s="23">
        <v>153</v>
      </c>
      <c r="B156" s="23" t="str">
        <f>VLOOKUP($A156,'[1]פרופיל מציע  + מסמכים שיש להגיש'!$C$6:$H$16555,2)</f>
        <v>א.צ. אוטומטיק</v>
      </c>
      <c r="C156" s="23" t="str">
        <f t="shared" si="40"/>
        <v>0</v>
      </c>
      <c r="D156" s="41"/>
      <c r="E156" s="43"/>
      <c r="F156" s="43"/>
      <c r="G156" s="42"/>
      <c r="H156" s="43"/>
      <c r="I156" s="43"/>
      <c r="J156" s="42"/>
      <c r="K156" s="42"/>
      <c r="L156" s="42"/>
      <c r="M156" s="57" t="str">
        <f t="shared" si="37"/>
        <v/>
      </c>
      <c r="N156" s="27" t="str">
        <f>IF(M156="","",VLOOKUP($A156,'[1]פרופיל מציע  + מסמכים שיש להגיש'!$C$6:$H$16555,4))</f>
        <v/>
      </c>
      <c r="O156" s="46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6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23" t="str">
        <f t="shared" si="41"/>
        <v>not submittied</v>
      </c>
      <c r="R156" s="65" t="e">
        <f t="shared" si="42"/>
        <v>#NUM!</v>
      </c>
      <c r="W156" s="67">
        <f t="shared" si="43"/>
        <v>0</v>
      </c>
      <c r="X156" s="23">
        <f t="shared" si="44"/>
        <v>7629</v>
      </c>
      <c r="Y156" s="50" t="e">
        <f t="shared" si="45"/>
        <v>#REF!</v>
      </c>
      <c r="Z156" s="23" t="e">
        <f t="shared" si="46"/>
        <v>#REF!</v>
      </c>
      <c r="AA156" s="28" t="e">
        <f t="shared" si="38"/>
        <v>#REF!</v>
      </c>
      <c r="AB156" s="29" t="e">
        <f t="shared" si="39"/>
        <v>#REF!</v>
      </c>
      <c r="AC156" s="28" t="e">
        <f t="shared" si="47"/>
        <v>#REF!</v>
      </c>
      <c r="AD156" s="23" t="e">
        <f t="shared" si="48"/>
        <v>#REF!</v>
      </c>
      <c r="AE156" s="53">
        <f t="shared" si="49"/>
        <v>0</v>
      </c>
      <c r="AF156" s="53">
        <f t="shared" si="50"/>
        <v>0</v>
      </c>
      <c r="AG156" s="53">
        <f t="shared" si="51"/>
        <v>0</v>
      </c>
      <c r="AH156" s="36" t="e">
        <f t="shared" si="53"/>
        <v>#REF!</v>
      </c>
      <c r="AM156" s="23">
        <f t="shared" si="52"/>
        <v>0</v>
      </c>
    </row>
    <row r="157" spans="1:39" x14ac:dyDescent="0.2">
      <c r="A157" s="23">
        <v>154</v>
      </c>
      <c r="B157" s="23" t="str">
        <f>VLOOKUP($A157,'[1]פרופיל מציע  + מסמכים שיש להגיש'!$C$6:$H$16555,2)</f>
        <v>מוסך צמרת בית שמש בע"מ</v>
      </c>
      <c r="C157" s="23" t="str">
        <f t="shared" si="40"/>
        <v>0</v>
      </c>
      <c r="D157" s="41"/>
      <c r="E157" s="43"/>
      <c r="F157" s="43"/>
      <c r="G157" s="42"/>
      <c r="H157" s="43"/>
      <c r="I157" s="43"/>
      <c r="J157" s="42"/>
      <c r="K157" s="42"/>
      <c r="L157" s="42"/>
      <c r="M157" s="57" t="str">
        <f t="shared" si="37"/>
        <v/>
      </c>
      <c r="N157" s="27" t="str">
        <f>IF(M157="","",VLOOKUP($A157,'[1]פרופיל מציע  + מסמכים שיש להגיש'!$C$6:$H$16555,4))</f>
        <v/>
      </c>
      <c r="O157" s="46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6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23" t="str">
        <f t="shared" si="41"/>
        <v>not submittied</v>
      </c>
      <c r="R157" s="65" t="e">
        <f t="shared" si="42"/>
        <v>#NUM!</v>
      </c>
      <c r="W157" s="67">
        <f t="shared" si="43"/>
        <v>0</v>
      </c>
      <c r="X157" s="23">
        <f t="shared" si="44"/>
        <v>7629</v>
      </c>
      <c r="Y157" s="50" t="e">
        <f t="shared" si="45"/>
        <v>#REF!</v>
      </c>
      <c r="Z157" s="23" t="e">
        <f t="shared" si="46"/>
        <v>#REF!</v>
      </c>
      <c r="AA157" s="28" t="e">
        <f t="shared" si="38"/>
        <v>#REF!</v>
      </c>
      <c r="AB157" s="29" t="e">
        <f t="shared" si="39"/>
        <v>#REF!</v>
      </c>
      <c r="AC157" s="28" t="e">
        <f t="shared" si="47"/>
        <v>#REF!</v>
      </c>
      <c r="AD157" s="23" t="e">
        <f t="shared" si="48"/>
        <v>#REF!</v>
      </c>
      <c r="AE157" s="53">
        <f t="shared" si="49"/>
        <v>0</v>
      </c>
      <c r="AF157" s="53">
        <f t="shared" si="50"/>
        <v>0</v>
      </c>
      <c r="AG157" s="53">
        <f t="shared" si="51"/>
        <v>0</v>
      </c>
      <c r="AH157" s="36" t="e">
        <f t="shared" si="53"/>
        <v>#REF!</v>
      </c>
      <c r="AM157" s="23">
        <f t="shared" si="52"/>
        <v>0</v>
      </c>
    </row>
    <row r="158" spans="1:39" x14ac:dyDescent="0.2">
      <c r="A158" s="23">
        <v>155</v>
      </c>
      <c r="B158" s="23" t="str">
        <f>VLOOKUP($A158,'[1]פרופיל מציע  + מסמכים שיש להגיש'!$C$6:$H$16555,2)</f>
        <v>אוטו גת בע"מ</v>
      </c>
      <c r="C158" s="23" t="str">
        <f t="shared" si="40"/>
        <v>0</v>
      </c>
      <c r="D158" s="41"/>
      <c r="E158" s="43"/>
      <c r="F158" s="43"/>
      <c r="G158" s="42"/>
      <c r="H158" s="43"/>
      <c r="I158" s="43"/>
      <c r="J158" s="42"/>
      <c r="K158" s="42"/>
      <c r="L158" s="42"/>
      <c r="M158" s="57" t="str">
        <f t="shared" si="37"/>
        <v/>
      </c>
      <c r="N158" s="27" t="str">
        <f>IF(M158="","",VLOOKUP($A158,'[1]פרופיל מציע  + מסמכים שיש להגיש'!$C$6:$H$16555,4))</f>
        <v/>
      </c>
      <c r="O158" s="46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6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23" t="str">
        <f t="shared" si="41"/>
        <v>not submittied</v>
      </c>
      <c r="R158" s="65" t="e">
        <f t="shared" si="42"/>
        <v>#NUM!</v>
      </c>
      <c r="W158" s="67">
        <f t="shared" si="43"/>
        <v>0</v>
      </c>
      <c r="X158" s="23">
        <f t="shared" si="44"/>
        <v>7629</v>
      </c>
      <c r="Y158" s="50" t="e">
        <f t="shared" si="45"/>
        <v>#REF!</v>
      </c>
      <c r="Z158" s="23" t="e">
        <f t="shared" si="46"/>
        <v>#REF!</v>
      </c>
      <c r="AA158" s="28" t="e">
        <f t="shared" si="38"/>
        <v>#REF!</v>
      </c>
      <c r="AB158" s="29" t="e">
        <f t="shared" si="39"/>
        <v>#REF!</v>
      </c>
      <c r="AC158" s="28" t="e">
        <f t="shared" si="47"/>
        <v>#REF!</v>
      </c>
      <c r="AD158" s="23" t="e">
        <f t="shared" si="48"/>
        <v>#REF!</v>
      </c>
      <c r="AE158" s="53">
        <f t="shared" si="49"/>
        <v>0</v>
      </c>
      <c r="AF158" s="53">
        <f t="shared" si="50"/>
        <v>0</v>
      </c>
      <c r="AG158" s="53">
        <f t="shared" si="51"/>
        <v>0</v>
      </c>
      <c r="AH158" s="36" t="e">
        <f t="shared" si="53"/>
        <v>#REF!</v>
      </c>
      <c r="AM158" s="23">
        <f t="shared" si="52"/>
        <v>0</v>
      </c>
    </row>
    <row r="159" spans="1:39" x14ac:dyDescent="0.2">
      <c r="A159" s="23">
        <v>156</v>
      </c>
      <c r="B159" s="23" t="str">
        <f>VLOOKUP($A159,'[1]פרופיל מציע  + מסמכים שיש להגיש'!$C$6:$H$16555,2)</f>
        <v>קיה ראשון - יצחקי יצחק</v>
      </c>
      <c r="C159" s="23" t="str">
        <f t="shared" si="40"/>
        <v>0</v>
      </c>
      <c r="D159" s="41"/>
      <c r="E159" s="43"/>
      <c r="F159" s="43"/>
      <c r="G159" s="42"/>
      <c r="H159" s="43"/>
      <c r="I159" s="43"/>
      <c r="J159" s="42"/>
      <c r="K159" s="42"/>
      <c r="L159" s="42"/>
      <c r="M159" s="57" t="str">
        <f t="shared" si="37"/>
        <v/>
      </c>
      <c r="N159" s="27" t="str">
        <f>IF(M159="","",VLOOKUP($A159,'[1]פרופיל מציע  + מסמכים שיש להגיש'!$C$6:$H$16555,4))</f>
        <v/>
      </c>
      <c r="O159" s="46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6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23" t="str">
        <f t="shared" si="41"/>
        <v>not submittied</v>
      </c>
      <c r="R159" s="65" t="e">
        <f t="shared" si="42"/>
        <v>#NUM!</v>
      </c>
      <c r="W159" s="67">
        <f t="shared" si="43"/>
        <v>0</v>
      </c>
      <c r="X159" s="23">
        <f t="shared" si="44"/>
        <v>7629</v>
      </c>
      <c r="Y159" s="50" t="e">
        <f t="shared" si="45"/>
        <v>#REF!</v>
      </c>
      <c r="Z159" s="23" t="e">
        <f t="shared" si="46"/>
        <v>#REF!</v>
      </c>
      <c r="AA159" s="28" t="e">
        <f t="shared" si="38"/>
        <v>#REF!</v>
      </c>
      <c r="AB159" s="29" t="e">
        <f t="shared" si="39"/>
        <v>#REF!</v>
      </c>
      <c r="AC159" s="28" t="e">
        <f t="shared" si="47"/>
        <v>#REF!</v>
      </c>
      <c r="AD159" s="23" t="e">
        <f t="shared" si="48"/>
        <v>#REF!</v>
      </c>
      <c r="AE159" s="53">
        <f t="shared" si="49"/>
        <v>0</v>
      </c>
      <c r="AF159" s="53">
        <f t="shared" si="50"/>
        <v>0</v>
      </c>
      <c r="AG159" s="53">
        <f t="shared" si="51"/>
        <v>0</v>
      </c>
      <c r="AH159" s="36" t="e">
        <f t="shared" si="53"/>
        <v>#REF!</v>
      </c>
      <c r="AM159" s="23">
        <f t="shared" si="52"/>
        <v>0</v>
      </c>
    </row>
    <row r="160" spans="1:39" x14ac:dyDescent="0.2">
      <c r="A160" s="23">
        <v>157</v>
      </c>
      <c r="B160" s="23" t="str">
        <f>VLOOKUP($A160,'[1]פרופיל מציע  + מסמכים שיש להגיש'!$C$6:$H$16555,2)</f>
        <v>אוטו בדק בע"מ</v>
      </c>
      <c r="C160" s="23" t="str">
        <f t="shared" si="40"/>
        <v>0</v>
      </c>
      <c r="D160" s="41"/>
      <c r="E160" s="43"/>
      <c r="F160" s="43"/>
      <c r="G160" s="42"/>
      <c r="H160" s="43"/>
      <c r="I160" s="43"/>
      <c r="J160" s="42"/>
      <c r="K160" s="42"/>
      <c r="L160" s="42"/>
      <c r="M160" s="57" t="str">
        <f t="shared" si="37"/>
        <v/>
      </c>
      <c r="N160" s="27" t="str">
        <f>IF(M160="","",VLOOKUP($A160,'[1]פרופיל מציע  + מסמכים שיש להגיש'!$C$6:$H$16555,4))</f>
        <v/>
      </c>
      <c r="O160" s="46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6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23" t="str">
        <f t="shared" si="41"/>
        <v>not submittied</v>
      </c>
      <c r="R160" s="65" t="e">
        <f t="shared" si="42"/>
        <v>#NUM!</v>
      </c>
      <c r="W160" s="67">
        <f t="shared" si="43"/>
        <v>0</v>
      </c>
      <c r="X160" s="23">
        <f t="shared" si="44"/>
        <v>7629</v>
      </c>
      <c r="Y160" s="50" t="e">
        <f t="shared" si="45"/>
        <v>#REF!</v>
      </c>
      <c r="Z160" s="23" t="e">
        <f t="shared" si="46"/>
        <v>#REF!</v>
      </c>
      <c r="AA160" s="28" t="e">
        <f t="shared" si="38"/>
        <v>#REF!</v>
      </c>
      <c r="AB160" s="29" t="e">
        <f t="shared" si="39"/>
        <v>#REF!</v>
      </c>
      <c r="AC160" s="28" t="e">
        <f t="shared" si="47"/>
        <v>#REF!</v>
      </c>
      <c r="AD160" s="23" t="e">
        <f t="shared" si="48"/>
        <v>#REF!</v>
      </c>
      <c r="AE160" s="53">
        <f t="shared" si="49"/>
        <v>0</v>
      </c>
      <c r="AF160" s="53">
        <f t="shared" si="50"/>
        <v>0</v>
      </c>
      <c r="AG160" s="53">
        <f t="shared" si="51"/>
        <v>0</v>
      </c>
      <c r="AH160" s="36" t="e">
        <f t="shared" si="53"/>
        <v>#REF!</v>
      </c>
      <c r="AM160" s="23">
        <f t="shared" si="52"/>
        <v>0</v>
      </c>
    </row>
    <row r="161" spans="1:39" x14ac:dyDescent="0.2">
      <c r="A161" s="23">
        <v>158</v>
      </c>
      <c r="B161" s="23" t="str">
        <f>VLOOKUP($A161,'[1]פרופיל מציע  + מסמכים שיש להגיש'!$C$6:$H$16555,2)</f>
        <v>השחר מוטורס בע"מ</v>
      </c>
      <c r="C161" s="23" t="str">
        <f t="shared" si="40"/>
        <v>0</v>
      </c>
      <c r="D161" s="41"/>
      <c r="E161" s="43"/>
      <c r="F161" s="43"/>
      <c r="G161" s="42"/>
      <c r="H161" s="43"/>
      <c r="I161" s="43"/>
      <c r="J161" s="42"/>
      <c r="K161" s="42"/>
      <c r="L161" s="42"/>
      <c r="M161" s="57" t="str">
        <f t="shared" si="37"/>
        <v/>
      </c>
      <c r="N161" s="27" t="str">
        <f>IF(M161="","",VLOOKUP($A161,'[1]פרופיל מציע  + מסמכים שיש להגיש'!$C$6:$H$16555,4))</f>
        <v/>
      </c>
      <c r="O161" s="46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6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23" t="str">
        <f t="shared" si="41"/>
        <v>not submittied</v>
      </c>
      <c r="R161" s="65" t="e">
        <f t="shared" si="42"/>
        <v>#NUM!</v>
      </c>
      <c r="W161" s="67">
        <f t="shared" si="43"/>
        <v>0</v>
      </c>
      <c r="X161" s="23">
        <f t="shared" si="44"/>
        <v>7629</v>
      </c>
      <c r="Y161" s="50" t="e">
        <f t="shared" si="45"/>
        <v>#REF!</v>
      </c>
      <c r="Z161" s="23" t="e">
        <f t="shared" si="46"/>
        <v>#REF!</v>
      </c>
      <c r="AA161" s="28" t="e">
        <f t="shared" si="38"/>
        <v>#REF!</v>
      </c>
      <c r="AB161" s="29" t="e">
        <f t="shared" si="39"/>
        <v>#REF!</v>
      </c>
      <c r="AC161" s="28" t="e">
        <f t="shared" si="47"/>
        <v>#REF!</v>
      </c>
      <c r="AD161" s="23" t="e">
        <f t="shared" si="48"/>
        <v>#REF!</v>
      </c>
      <c r="AE161" s="53">
        <f t="shared" si="49"/>
        <v>0</v>
      </c>
      <c r="AF161" s="53">
        <f t="shared" si="50"/>
        <v>0</v>
      </c>
      <c r="AG161" s="53">
        <f t="shared" si="51"/>
        <v>0</v>
      </c>
      <c r="AH161" s="36" t="e">
        <f t="shared" si="53"/>
        <v>#REF!</v>
      </c>
      <c r="AM161" s="23">
        <f t="shared" si="52"/>
        <v>0</v>
      </c>
    </row>
    <row r="162" spans="1:39" x14ac:dyDescent="0.2">
      <c r="A162" s="23">
        <v>159</v>
      </c>
      <c r="B162" s="23" t="str">
        <f>VLOOKUP($A162,'[1]פרופיל מציע  + מסמכים שיש להגיש'!$C$6:$H$16555,2)</f>
        <v>זני מרכז שירות ירושלים</v>
      </c>
      <c r="C162" s="23" t="str">
        <f t="shared" si="40"/>
        <v>0</v>
      </c>
      <c r="D162" s="41"/>
      <c r="E162" s="43"/>
      <c r="F162" s="43"/>
      <c r="G162" s="42"/>
      <c r="H162" s="43"/>
      <c r="I162" s="43"/>
      <c r="J162" s="42"/>
      <c r="K162" s="42"/>
      <c r="L162" s="42"/>
      <c r="M162" s="57" t="str">
        <f t="shared" si="37"/>
        <v/>
      </c>
      <c r="N162" s="27" t="str">
        <f>IF(M162="","",VLOOKUP($A162,'[1]פרופיל מציע  + מסמכים שיש להגיש'!$C$6:$H$16555,4))</f>
        <v/>
      </c>
      <c r="O162" s="46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6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23" t="str">
        <f t="shared" si="41"/>
        <v>not submittied</v>
      </c>
      <c r="R162" s="65" t="e">
        <f t="shared" si="42"/>
        <v>#NUM!</v>
      </c>
      <c r="W162" s="67">
        <f t="shared" si="43"/>
        <v>0</v>
      </c>
      <c r="X162" s="23">
        <f t="shared" si="44"/>
        <v>7629</v>
      </c>
      <c r="Y162" s="50" t="e">
        <f t="shared" si="45"/>
        <v>#REF!</v>
      </c>
      <c r="Z162" s="23" t="e">
        <f t="shared" si="46"/>
        <v>#REF!</v>
      </c>
      <c r="AA162" s="28" t="e">
        <f t="shared" si="38"/>
        <v>#REF!</v>
      </c>
      <c r="AB162" s="29" t="e">
        <f t="shared" si="39"/>
        <v>#REF!</v>
      </c>
      <c r="AC162" s="28" t="e">
        <f t="shared" si="47"/>
        <v>#REF!</v>
      </c>
      <c r="AD162" s="23" t="e">
        <f t="shared" si="48"/>
        <v>#REF!</v>
      </c>
      <c r="AE162" s="53">
        <f t="shared" si="49"/>
        <v>0</v>
      </c>
      <c r="AF162" s="53">
        <f t="shared" si="50"/>
        <v>0</v>
      </c>
      <c r="AG162" s="53">
        <f t="shared" si="51"/>
        <v>0</v>
      </c>
      <c r="AH162" s="36" t="e">
        <f t="shared" si="53"/>
        <v>#REF!</v>
      </c>
      <c r="AM162" s="23">
        <f t="shared" si="52"/>
        <v>0</v>
      </c>
    </row>
    <row r="163" spans="1:39" x14ac:dyDescent="0.2">
      <c r="A163" s="23">
        <v>160</v>
      </c>
      <c r="B163" s="23" t="str">
        <f>VLOOKUP($A163,'[1]פרופיל מציע  + מסמכים שיש להגיש'!$C$6:$H$16555,2)</f>
        <v>מאגר שרותי רכב אשקלון בע"מ</v>
      </c>
      <c r="C163" s="23" t="str">
        <f t="shared" si="40"/>
        <v>0</v>
      </c>
      <c r="D163" s="41"/>
      <c r="E163" s="43"/>
      <c r="F163" s="43"/>
      <c r="G163" s="42"/>
      <c r="H163" s="43"/>
      <c r="I163" s="43"/>
      <c r="J163" s="42"/>
      <c r="K163" s="42"/>
      <c r="L163" s="42"/>
      <c r="M163" s="57" t="str">
        <f t="shared" si="37"/>
        <v/>
      </c>
      <c r="N163" s="27" t="str">
        <f>IF(M163="","",VLOOKUP($A163,'[1]פרופיל מציע  + מסמכים שיש להגיש'!$C$6:$H$16555,4))</f>
        <v/>
      </c>
      <c r="O163" s="46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6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23" t="str">
        <f t="shared" si="41"/>
        <v>not submittied</v>
      </c>
      <c r="R163" s="65" t="e">
        <f t="shared" si="42"/>
        <v>#NUM!</v>
      </c>
      <c r="W163" s="67">
        <f t="shared" si="43"/>
        <v>0</v>
      </c>
      <c r="X163" s="23">
        <f t="shared" si="44"/>
        <v>7629</v>
      </c>
      <c r="Y163" s="50" t="e">
        <f t="shared" si="45"/>
        <v>#REF!</v>
      </c>
      <c r="Z163" s="23" t="e">
        <f t="shared" si="46"/>
        <v>#REF!</v>
      </c>
      <c r="AA163" s="28" t="e">
        <f t="shared" si="38"/>
        <v>#REF!</v>
      </c>
      <c r="AB163" s="29" t="e">
        <f t="shared" si="39"/>
        <v>#REF!</v>
      </c>
      <c r="AC163" s="28" t="e">
        <f t="shared" si="47"/>
        <v>#REF!</v>
      </c>
      <c r="AD163" s="23" t="e">
        <f t="shared" si="48"/>
        <v>#REF!</v>
      </c>
      <c r="AE163" s="53">
        <f t="shared" si="49"/>
        <v>0</v>
      </c>
      <c r="AF163" s="53">
        <f t="shared" si="50"/>
        <v>0</v>
      </c>
      <c r="AG163" s="53">
        <f t="shared" si="51"/>
        <v>0</v>
      </c>
      <c r="AH163" s="36" t="e">
        <f t="shared" si="53"/>
        <v>#REF!</v>
      </c>
      <c r="AM163" s="23">
        <f t="shared" si="52"/>
        <v>0</v>
      </c>
    </row>
    <row r="164" spans="1:39" x14ac:dyDescent="0.2">
      <c r="A164" s="23">
        <v>161</v>
      </c>
      <c r="B164" s="23" t="str">
        <f>VLOOKUP($A164,'[1]פרופיל מציע  + מסמכים שיש להגיש'!$C$6:$H$16555,2)</f>
        <v>מוסך מרכזי סמל"ת</v>
      </c>
      <c r="C164" s="23" t="str">
        <f t="shared" si="40"/>
        <v>0</v>
      </c>
      <c r="D164" s="41"/>
      <c r="E164" s="43"/>
      <c r="F164" s="43"/>
      <c r="G164" s="42"/>
      <c r="H164" s="43"/>
      <c r="I164" s="43"/>
      <c r="J164" s="42"/>
      <c r="K164" s="42"/>
      <c r="L164" s="42"/>
      <c r="M164" s="57" t="str">
        <f t="shared" si="37"/>
        <v/>
      </c>
      <c r="N164" s="27" t="str">
        <f>IF(M164="","",VLOOKUP($A164,'[1]פרופיל מציע  + מסמכים שיש להגיש'!$C$6:$H$16555,4))</f>
        <v/>
      </c>
      <c r="O164" s="46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6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23" t="str">
        <f t="shared" si="41"/>
        <v>not submittied</v>
      </c>
      <c r="R164" s="65" t="e">
        <f t="shared" si="42"/>
        <v>#NUM!</v>
      </c>
      <c r="W164" s="67">
        <f t="shared" si="43"/>
        <v>0</v>
      </c>
      <c r="X164" s="23">
        <f t="shared" si="44"/>
        <v>7629</v>
      </c>
      <c r="Y164" s="50" t="e">
        <f t="shared" si="45"/>
        <v>#REF!</v>
      </c>
      <c r="Z164" s="23" t="e">
        <f t="shared" si="46"/>
        <v>#REF!</v>
      </c>
      <c r="AA164" s="28" t="e">
        <f t="shared" si="38"/>
        <v>#REF!</v>
      </c>
      <c r="AB164" s="29" t="e">
        <f t="shared" si="39"/>
        <v>#REF!</v>
      </c>
      <c r="AC164" s="28" t="e">
        <f t="shared" si="47"/>
        <v>#REF!</v>
      </c>
      <c r="AD164" s="23" t="e">
        <f t="shared" si="48"/>
        <v>#REF!</v>
      </c>
      <c r="AE164" s="53">
        <f t="shared" si="49"/>
        <v>0</v>
      </c>
      <c r="AF164" s="53">
        <f t="shared" si="50"/>
        <v>0</v>
      </c>
      <c r="AG164" s="53">
        <f t="shared" si="51"/>
        <v>0</v>
      </c>
      <c r="AH164" s="36" t="e">
        <f t="shared" si="53"/>
        <v>#REF!</v>
      </c>
      <c r="AM164" s="23">
        <f t="shared" si="52"/>
        <v>0</v>
      </c>
    </row>
    <row r="165" spans="1:39" x14ac:dyDescent="0.2">
      <c r="A165" s="23">
        <v>162</v>
      </c>
      <c r="B165" s="23" t="str">
        <f>VLOOKUP($A165,'[1]פרופיל מציע  + מסמכים שיש להגיש'!$C$6:$H$16555,2)</f>
        <v>מרכז הצפון מוטורס בע"מ</v>
      </c>
      <c r="C165" s="23" t="str">
        <f t="shared" si="40"/>
        <v>0</v>
      </c>
      <c r="D165" s="41"/>
      <c r="E165" s="43"/>
      <c r="F165" s="43"/>
      <c r="G165" s="42"/>
      <c r="H165" s="43"/>
      <c r="I165" s="43"/>
      <c r="J165" s="42"/>
      <c r="K165" s="42"/>
      <c r="L165" s="42"/>
      <c r="M165" s="57" t="str">
        <f t="shared" si="37"/>
        <v/>
      </c>
      <c r="N165" s="27" t="str">
        <f>IF(M165="","",VLOOKUP($A165,'[1]פרופיל מציע  + מסמכים שיש להגיש'!$C$6:$H$16555,4))</f>
        <v/>
      </c>
      <c r="O165" s="46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6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23" t="str">
        <f t="shared" si="41"/>
        <v>not submittied</v>
      </c>
      <c r="R165" s="65" t="e">
        <f t="shared" si="42"/>
        <v>#NUM!</v>
      </c>
      <c r="W165" s="67">
        <f t="shared" si="43"/>
        <v>0</v>
      </c>
      <c r="X165" s="23">
        <f t="shared" si="44"/>
        <v>7629</v>
      </c>
      <c r="Y165" s="50" t="e">
        <f t="shared" si="45"/>
        <v>#REF!</v>
      </c>
      <c r="Z165" s="23" t="e">
        <f t="shared" si="46"/>
        <v>#REF!</v>
      </c>
      <c r="AA165" s="28" t="e">
        <f t="shared" si="38"/>
        <v>#REF!</v>
      </c>
      <c r="AB165" s="29" t="e">
        <f t="shared" si="39"/>
        <v>#REF!</v>
      </c>
      <c r="AC165" s="28" t="e">
        <f t="shared" si="47"/>
        <v>#REF!</v>
      </c>
      <c r="AD165" s="23" t="e">
        <f t="shared" si="48"/>
        <v>#REF!</v>
      </c>
      <c r="AE165" s="53">
        <f t="shared" si="49"/>
        <v>0</v>
      </c>
      <c r="AF165" s="53">
        <f t="shared" si="50"/>
        <v>0</v>
      </c>
      <c r="AG165" s="53">
        <f t="shared" si="51"/>
        <v>0</v>
      </c>
      <c r="AH165" s="36" t="e">
        <f t="shared" si="53"/>
        <v>#REF!</v>
      </c>
      <c r="AM165" s="23">
        <f t="shared" si="52"/>
        <v>0</v>
      </c>
    </row>
    <row r="166" spans="1:39" x14ac:dyDescent="0.2">
      <c r="A166" s="23">
        <v>163</v>
      </c>
      <c r="B166" s="23" t="str">
        <f>VLOOKUP($A166,'[1]פרופיל מציע  + מסמכים שיש להגיש'!$C$6:$H$16555,2)</f>
        <v>מוסך המגינים בע"מ</v>
      </c>
      <c r="C166" s="23" t="str">
        <f t="shared" si="40"/>
        <v>0</v>
      </c>
      <c r="D166" s="41"/>
      <c r="E166" s="43"/>
      <c r="F166" s="43"/>
      <c r="G166" s="42"/>
      <c r="H166" s="43"/>
      <c r="I166" s="43"/>
      <c r="J166" s="42"/>
      <c r="K166" s="42"/>
      <c r="L166" s="42"/>
      <c r="M166" s="57" t="str">
        <f t="shared" si="37"/>
        <v/>
      </c>
      <c r="N166" s="27" t="str">
        <f>IF(M166="","",VLOOKUP($A166,'[1]פרופיל מציע  + מסמכים שיש להגיש'!$C$6:$H$16555,4))</f>
        <v/>
      </c>
      <c r="O166" s="46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6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23" t="str">
        <f t="shared" si="41"/>
        <v>not submittied</v>
      </c>
      <c r="R166" s="65" t="e">
        <f t="shared" si="42"/>
        <v>#NUM!</v>
      </c>
      <c r="W166" s="67">
        <f t="shared" si="43"/>
        <v>0</v>
      </c>
      <c r="X166" s="23">
        <f t="shared" si="44"/>
        <v>7629</v>
      </c>
      <c r="Y166" s="50" t="e">
        <f t="shared" si="45"/>
        <v>#REF!</v>
      </c>
      <c r="Z166" s="23" t="e">
        <f t="shared" si="46"/>
        <v>#REF!</v>
      </c>
      <c r="AA166" s="28" t="e">
        <f t="shared" si="38"/>
        <v>#REF!</v>
      </c>
      <c r="AB166" s="29" t="e">
        <f t="shared" si="39"/>
        <v>#REF!</v>
      </c>
      <c r="AC166" s="28" t="e">
        <f t="shared" si="47"/>
        <v>#REF!</v>
      </c>
      <c r="AD166" s="23" t="e">
        <f t="shared" si="48"/>
        <v>#REF!</v>
      </c>
      <c r="AE166" s="53">
        <f t="shared" si="49"/>
        <v>0</v>
      </c>
      <c r="AF166" s="53">
        <f t="shared" si="50"/>
        <v>0</v>
      </c>
      <c r="AG166" s="53">
        <f t="shared" si="51"/>
        <v>0</v>
      </c>
      <c r="AH166" s="36" t="e">
        <f t="shared" si="53"/>
        <v>#REF!</v>
      </c>
      <c r="AM166" s="23">
        <f t="shared" si="52"/>
        <v>0</v>
      </c>
    </row>
    <row r="167" spans="1:39" x14ac:dyDescent="0.2">
      <c r="A167" s="23">
        <v>164</v>
      </c>
      <c r="B167" s="23" t="str">
        <f>VLOOKUP($A167,'[1]פרופיל מציע  + מסמכים שיש להגיש'!$C$6:$H$16555,2)</f>
        <v>מוסך סגול בע"מ</v>
      </c>
      <c r="C167" s="23" t="str">
        <f t="shared" si="40"/>
        <v>0</v>
      </c>
      <c r="D167" s="41"/>
      <c r="E167" s="43"/>
      <c r="F167" s="43"/>
      <c r="G167" s="42"/>
      <c r="H167" s="43"/>
      <c r="I167" s="43"/>
      <c r="J167" s="42"/>
      <c r="K167" s="42"/>
      <c r="L167" s="42"/>
      <c r="M167" s="57" t="str">
        <f t="shared" si="37"/>
        <v/>
      </c>
      <c r="N167" s="27" t="str">
        <f>IF(M167="","",VLOOKUP($A167,'[1]פרופיל מציע  + מסמכים שיש להגיש'!$C$6:$H$16555,4))</f>
        <v/>
      </c>
      <c r="O167" s="46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6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23" t="str">
        <f t="shared" si="41"/>
        <v>not submittied</v>
      </c>
      <c r="R167" s="65" t="e">
        <f t="shared" si="42"/>
        <v>#NUM!</v>
      </c>
      <c r="W167" s="67">
        <f t="shared" si="43"/>
        <v>0</v>
      </c>
      <c r="X167" s="23">
        <f t="shared" si="44"/>
        <v>7629</v>
      </c>
      <c r="Y167" s="50" t="e">
        <f t="shared" si="45"/>
        <v>#REF!</v>
      </c>
      <c r="Z167" s="23" t="e">
        <f t="shared" si="46"/>
        <v>#REF!</v>
      </c>
      <c r="AA167" s="28" t="e">
        <f t="shared" si="38"/>
        <v>#REF!</v>
      </c>
      <c r="AB167" s="29" t="e">
        <f t="shared" si="39"/>
        <v>#REF!</v>
      </c>
      <c r="AC167" s="28" t="e">
        <f t="shared" si="47"/>
        <v>#REF!</v>
      </c>
      <c r="AD167" s="23" t="e">
        <f t="shared" si="48"/>
        <v>#REF!</v>
      </c>
      <c r="AE167" s="53">
        <f t="shared" si="49"/>
        <v>0</v>
      </c>
      <c r="AF167" s="53">
        <f t="shared" si="50"/>
        <v>0</v>
      </c>
      <c r="AG167" s="53">
        <f t="shared" si="51"/>
        <v>0</v>
      </c>
      <c r="AH167" s="36" t="e">
        <f t="shared" si="53"/>
        <v>#REF!</v>
      </c>
      <c r="AM167" s="23">
        <f t="shared" si="52"/>
        <v>0</v>
      </c>
    </row>
    <row r="168" spans="1:39" x14ac:dyDescent="0.2">
      <c r="A168" s="23">
        <v>165</v>
      </c>
      <c r="B168" s="23" t="str">
        <f>VLOOKUP($A168,'[1]פרופיל מציע  + מסמכים שיש להגיש'!$C$6:$H$16555,2)</f>
        <v>מוסך העמק מרכזי בע"מ</v>
      </c>
      <c r="C168" s="23" t="str">
        <f t="shared" si="40"/>
        <v>0</v>
      </c>
      <c r="D168" s="41"/>
      <c r="E168" s="43"/>
      <c r="F168" s="43"/>
      <c r="G168" s="42"/>
      <c r="H168" s="43"/>
      <c r="I168" s="43"/>
      <c r="J168" s="42"/>
      <c r="K168" s="42"/>
      <c r="L168" s="42"/>
      <c r="M168" s="57" t="str">
        <f t="shared" si="37"/>
        <v/>
      </c>
      <c r="N168" s="27" t="str">
        <f>IF(M168="","",VLOOKUP($A168,'[1]פרופיל מציע  + מסמכים שיש להגיש'!$C$6:$H$16555,4))</f>
        <v/>
      </c>
      <c r="O168" s="46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6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23" t="str">
        <f t="shared" si="41"/>
        <v>not submittied</v>
      </c>
      <c r="R168" s="65" t="e">
        <f t="shared" si="42"/>
        <v>#NUM!</v>
      </c>
      <c r="W168" s="67">
        <f t="shared" si="43"/>
        <v>0</v>
      </c>
      <c r="X168" s="23">
        <f t="shared" si="44"/>
        <v>7629</v>
      </c>
      <c r="Y168" s="50" t="e">
        <f t="shared" si="45"/>
        <v>#REF!</v>
      </c>
      <c r="Z168" s="23" t="e">
        <f t="shared" si="46"/>
        <v>#REF!</v>
      </c>
      <c r="AA168" s="28" t="e">
        <f t="shared" si="38"/>
        <v>#REF!</v>
      </c>
      <c r="AB168" s="29" t="e">
        <f t="shared" si="39"/>
        <v>#REF!</v>
      </c>
      <c r="AC168" s="28" t="e">
        <f t="shared" si="47"/>
        <v>#REF!</v>
      </c>
      <c r="AD168" s="23" t="e">
        <f t="shared" si="48"/>
        <v>#REF!</v>
      </c>
      <c r="AE168" s="53">
        <f t="shared" si="49"/>
        <v>0</v>
      </c>
      <c r="AF168" s="53">
        <f t="shared" si="50"/>
        <v>0</v>
      </c>
      <c r="AG168" s="53">
        <f t="shared" si="51"/>
        <v>0</v>
      </c>
      <c r="AH168" s="36" t="e">
        <f t="shared" si="53"/>
        <v>#REF!</v>
      </c>
      <c r="AM168" s="23">
        <f t="shared" si="52"/>
        <v>0</v>
      </c>
    </row>
    <row r="169" spans="1:39" x14ac:dyDescent="0.2">
      <c r="A169" s="23">
        <v>166</v>
      </c>
      <c r="B169" s="23" t="str">
        <f>VLOOKUP($A169,'[1]פרופיל מציע  + מסמכים שיש להגיש'!$C$6:$H$16555,2)</f>
        <v>מוסך ח.ח יפו בע"מ</v>
      </c>
      <c r="C169" s="23" t="str">
        <f t="shared" si="40"/>
        <v>0</v>
      </c>
      <c r="D169" s="41"/>
      <c r="E169" s="43"/>
      <c r="F169" s="43"/>
      <c r="G169" s="42"/>
      <c r="H169" s="43"/>
      <c r="I169" s="43"/>
      <c r="J169" s="42"/>
      <c r="K169" s="42"/>
      <c r="L169" s="42"/>
      <c r="M169" s="57" t="str">
        <f t="shared" si="37"/>
        <v/>
      </c>
      <c r="N169" s="27" t="str">
        <f>IF(M169="","",VLOOKUP($A169,'[1]פרופיל מציע  + מסמכים שיש להגיש'!$C$6:$H$16555,4))</f>
        <v/>
      </c>
      <c r="O169" s="46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6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23" t="str">
        <f t="shared" si="41"/>
        <v>not submittied</v>
      </c>
      <c r="R169" s="65" t="e">
        <f t="shared" si="42"/>
        <v>#NUM!</v>
      </c>
      <c r="W169" s="67">
        <f t="shared" si="43"/>
        <v>0</v>
      </c>
      <c r="X169" s="23">
        <f t="shared" si="44"/>
        <v>7629</v>
      </c>
      <c r="Y169" s="50" t="e">
        <f t="shared" si="45"/>
        <v>#REF!</v>
      </c>
      <c r="Z169" s="23" t="e">
        <f t="shared" si="46"/>
        <v>#REF!</v>
      </c>
      <c r="AA169" s="28" t="e">
        <f t="shared" si="38"/>
        <v>#REF!</v>
      </c>
      <c r="AB169" s="29" t="e">
        <f t="shared" si="39"/>
        <v>#REF!</v>
      </c>
      <c r="AC169" s="28" t="e">
        <f t="shared" si="47"/>
        <v>#REF!</v>
      </c>
      <c r="AD169" s="23" t="e">
        <f t="shared" si="48"/>
        <v>#REF!</v>
      </c>
      <c r="AE169" s="53">
        <f t="shared" si="49"/>
        <v>0</v>
      </c>
      <c r="AF169" s="53">
        <f t="shared" si="50"/>
        <v>0</v>
      </c>
      <c r="AG169" s="53">
        <f t="shared" si="51"/>
        <v>0</v>
      </c>
      <c r="AH169" s="36" t="e">
        <f t="shared" si="53"/>
        <v>#REF!</v>
      </c>
      <c r="AM169" s="23">
        <f t="shared" si="52"/>
        <v>0</v>
      </c>
    </row>
    <row r="170" spans="1:39" x14ac:dyDescent="0.2">
      <c r="A170" s="23">
        <v>167</v>
      </c>
      <c r="B170" s="23" t="str">
        <f>VLOOKUP($A170,'[1]פרופיל מציע  + מסמכים שיש להגיש'!$C$6:$H$16555,2)</f>
        <v>מוסך לצי בע"מ</v>
      </c>
      <c r="C170" s="23" t="str">
        <f t="shared" si="40"/>
        <v>0</v>
      </c>
      <c r="D170" s="41"/>
      <c r="E170" s="43"/>
      <c r="F170" s="43"/>
      <c r="G170" s="42"/>
      <c r="H170" s="43"/>
      <c r="I170" s="43"/>
      <c r="J170" s="42"/>
      <c r="K170" s="42"/>
      <c r="L170" s="42"/>
      <c r="M170" s="57" t="str">
        <f t="shared" si="37"/>
        <v/>
      </c>
      <c r="N170" s="27" t="str">
        <f>IF(M170="","",VLOOKUP($A170,'[1]פרופיל מציע  + מסמכים שיש להגיש'!$C$6:$H$16555,4))</f>
        <v/>
      </c>
      <c r="O170" s="46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6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23" t="str">
        <f t="shared" si="41"/>
        <v>not submittied</v>
      </c>
      <c r="R170" s="65" t="e">
        <f t="shared" si="42"/>
        <v>#NUM!</v>
      </c>
      <c r="W170" s="67">
        <f t="shared" si="43"/>
        <v>0</v>
      </c>
      <c r="X170" s="23">
        <f t="shared" si="44"/>
        <v>7629</v>
      </c>
      <c r="Y170" s="50" t="e">
        <f t="shared" si="45"/>
        <v>#REF!</v>
      </c>
      <c r="Z170" s="23" t="e">
        <f t="shared" si="46"/>
        <v>#REF!</v>
      </c>
      <c r="AA170" s="28" t="e">
        <f t="shared" si="38"/>
        <v>#REF!</v>
      </c>
      <c r="AB170" s="29" t="e">
        <f t="shared" si="39"/>
        <v>#REF!</v>
      </c>
      <c r="AC170" s="28" t="e">
        <f t="shared" si="47"/>
        <v>#REF!</v>
      </c>
      <c r="AD170" s="23" t="e">
        <f t="shared" si="48"/>
        <v>#REF!</v>
      </c>
      <c r="AE170" s="53">
        <f t="shared" si="49"/>
        <v>0</v>
      </c>
      <c r="AF170" s="53">
        <f t="shared" si="50"/>
        <v>0</v>
      </c>
      <c r="AG170" s="53">
        <f t="shared" si="51"/>
        <v>0</v>
      </c>
      <c r="AH170" s="36" t="e">
        <f t="shared" si="53"/>
        <v>#REF!</v>
      </c>
      <c r="AM170" s="23">
        <f t="shared" si="52"/>
        <v>0</v>
      </c>
    </row>
    <row r="171" spans="1:39" x14ac:dyDescent="0.2">
      <c r="A171" s="23">
        <v>168</v>
      </c>
      <c r="B171" s="23" t="str">
        <f>VLOOKUP($A171,'[1]פרופיל מציע  + מסמכים שיש להגיש'!$C$6:$H$16555,2)</f>
        <v>מוסכי עדן ראשון בע"מ</v>
      </c>
      <c r="C171" s="23" t="str">
        <f t="shared" si="40"/>
        <v>0</v>
      </c>
      <c r="D171" s="41"/>
      <c r="E171" s="43"/>
      <c r="F171" s="43"/>
      <c r="G171" s="42"/>
      <c r="H171" s="43"/>
      <c r="I171" s="43"/>
      <c r="J171" s="42"/>
      <c r="K171" s="42"/>
      <c r="L171" s="42"/>
      <c r="M171" s="57" t="str">
        <f t="shared" si="37"/>
        <v/>
      </c>
      <c r="N171" s="27" t="str">
        <f>IF(M171="","",VLOOKUP($A171,'[1]פרופיל מציע  + מסמכים שיש להגיש'!$C$6:$H$16555,4))</f>
        <v/>
      </c>
      <c r="O171" s="46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6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23" t="str">
        <f t="shared" si="41"/>
        <v>not submittied</v>
      </c>
      <c r="R171" s="65" t="e">
        <f t="shared" si="42"/>
        <v>#NUM!</v>
      </c>
      <c r="W171" s="67">
        <f t="shared" si="43"/>
        <v>0</v>
      </c>
      <c r="X171" s="23">
        <f t="shared" si="44"/>
        <v>7629</v>
      </c>
      <c r="Y171" s="50" t="e">
        <f t="shared" si="45"/>
        <v>#REF!</v>
      </c>
      <c r="Z171" s="23" t="e">
        <f t="shared" si="46"/>
        <v>#REF!</v>
      </c>
      <c r="AA171" s="28" t="e">
        <f t="shared" si="38"/>
        <v>#REF!</v>
      </c>
      <c r="AB171" s="29" t="e">
        <f t="shared" si="39"/>
        <v>#REF!</v>
      </c>
      <c r="AC171" s="28" t="e">
        <f t="shared" si="47"/>
        <v>#REF!</v>
      </c>
      <c r="AD171" s="23" t="e">
        <f t="shared" si="48"/>
        <v>#REF!</v>
      </c>
      <c r="AE171" s="53">
        <f t="shared" si="49"/>
        <v>0</v>
      </c>
      <c r="AF171" s="53">
        <f t="shared" si="50"/>
        <v>0</v>
      </c>
      <c r="AG171" s="53">
        <f t="shared" si="51"/>
        <v>0</v>
      </c>
      <c r="AH171" s="36" t="e">
        <f t="shared" si="53"/>
        <v>#REF!</v>
      </c>
      <c r="AM171" s="23">
        <f t="shared" si="52"/>
        <v>0</v>
      </c>
    </row>
    <row r="172" spans="1:39" x14ac:dyDescent="0.2">
      <c r="A172" s="23">
        <v>169</v>
      </c>
      <c r="B172" s="23" t="str">
        <f>VLOOKUP($A172,'[1]פרופיל מציע  + מסמכים שיש להגיש'!$C$6:$H$16555,2)</f>
        <v>מרכז שירות שפיק מזאווי</v>
      </c>
      <c r="C172" s="23" t="str">
        <f t="shared" si="40"/>
        <v>0</v>
      </c>
      <c r="D172" s="41"/>
      <c r="E172" s="43"/>
      <c r="F172" s="43"/>
      <c r="G172" s="42"/>
      <c r="H172" s="43"/>
      <c r="I172" s="43"/>
      <c r="J172" s="42"/>
      <c r="K172" s="42"/>
      <c r="L172" s="42"/>
      <c r="M172" s="57" t="str">
        <f t="shared" si="37"/>
        <v/>
      </c>
      <c r="N172" s="27" t="str">
        <f>IF(M172="","",VLOOKUP($A172,'[1]פרופיל מציע  + מסמכים שיש להגיש'!$C$6:$H$16555,4))</f>
        <v/>
      </c>
      <c r="O172" s="46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6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23" t="str">
        <f t="shared" si="41"/>
        <v>not submittied</v>
      </c>
      <c r="R172" s="65" t="e">
        <f t="shared" si="42"/>
        <v>#NUM!</v>
      </c>
      <c r="W172" s="67">
        <f t="shared" si="43"/>
        <v>0</v>
      </c>
      <c r="X172" s="23">
        <f t="shared" si="44"/>
        <v>7629</v>
      </c>
      <c r="Y172" s="50" t="e">
        <f t="shared" si="45"/>
        <v>#REF!</v>
      </c>
      <c r="Z172" s="23" t="e">
        <f t="shared" si="46"/>
        <v>#REF!</v>
      </c>
      <c r="AA172" s="28" t="e">
        <f t="shared" si="38"/>
        <v>#REF!</v>
      </c>
      <c r="AB172" s="29" t="e">
        <f t="shared" si="39"/>
        <v>#REF!</v>
      </c>
      <c r="AC172" s="28" t="e">
        <f t="shared" si="47"/>
        <v>#REF!</v>
      </c>
      <c r="AD172" s="23" t="e">
        <f t="shared" si="48"/>
        <v>#REF!</v>
      </c>
      <c r="AE172" s="53">
        <f t="shared" si="49"/>
        <v>0</v>
      </c>
      <c r="AF172" s="53">
        <f t="shared" si="50"/>
        <v>0</v>
      </c>
      <c r="AG172" s="53">
        <f t="shared" si="51"/>
        <v>0</v>
      </c>
      <c r="AH172" s="36" t="e">
        <f t="shared" si="53"/>
        <v>#REF!</v>
      </c>
      <c r="AM172" s="23">
        <f t="shared" si="52"/>
        <v>0</v>
      </c>
    </row>
    <row r="173" spans="1:39" x14ac:dyDescent="0.2">
      <c r="A173" s="23">
        <v>170</v>
      </c>
      <c r="B173" s="23" t="str">
        <f>VLOOKUP($A173,'[1]פרופיל מציע  + מסמכים שיש להגיש'!$C$6:$H$16555,2)</f>
        <v>מוסך עוז (אלי ובניו) בע"מ</v>
      </c>
      <c r="C173" s="23" t="str">
        <f t="shared" si="40"/>
        <v>0</v>
      </c>
      <c r="D173" s="41"/>
      <c r="E173" s="43"/>
      <c r="F173" s="43"/>
      <c r="G173" s="42"/>
      <c r="H173" s="43"/>
      <c r="I173" s="43"/>
      <c r="J173" s="42"/>
      <c r="K173" s="42"/>
      <c r="L173" s="42"/>
      <c r="M173" s="57" t="str">
        <f t="shared" si="37"/>
        <v/>
      </c>
      <c r="N173" s="27" t="str">
        <f>IF(M173="","",VLOOKUP($A173,'[1]פרופיל מציע  + מסמכים שיש להגיש'!$C$6:$H$16555,4))</f>
        <v/>
      </c>
      <c r="O173" s="46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6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23" t="str">
        <f t="shared" si="41"/>
        <v>not submittied</v>
      </c>
      <c r="R173" s="65" t="e">
        <f t="shared" si="42"/>
        <v>#NUM!</v>
      </c>
      <c r="W173" s="67">
        <f t="shared" si="43"/>
        <v>0</v>
      </c>
      <c r="X173" s="23">
        <f t="shared" si="44"/>
        <v>7629</v>
      </c>
      <c r="Y173" s="50" t="e">
        <f t="shared" si="45"/>
        <v>#REF!</v>
      </c>
      <c r="Z173" s="23" t="e">
        <f t="shared" si="46"/>
        <v>#REF!</v>
      </c>
      <c r="AA173" s="28" t="e">
        <f t="shared" si="38"/>
        <v>#REF!</v>
      </c>
      <c r="AB173" s="29" t="e">
        <f t="shared" si="39"/>
        <v>#REF!</v>
      </c>
      <c r="AC173" s="28" t="e">
        <f t="shared" si="47"/>
        <v>#REF!</v>
      </c>
      <c r="AD173" s="23" t="e">
        <f t="shared" si="48"/>
        <v>#REF!</v>
      </c>
      <c r="AE173" s="53">
        <f t="shared" si="49"/>
        <v>0</v>
      </c>
      <c r="AF173" s="53">
        <f t="shared" si="50"/>
        <v>0</v>
      </c>
      <c r="AG173" s="53">
        <f t="shared" si="51"/>
        <v>0</v>
      </c>
      <c r="AH173" s="36" t="e">
        <f t="shared" si="53"/>
        <v>#REF!</v>
      </c>
      <c r="AM173" s="23">
        <f t="shared" si="52"/>
        <v>0</v>
      </c>
    </row>
    <row r="174" spans="1:39" x14ac:dyDescent="0.2">
      <c r="A174" s="23">
        <v>171</v>
      </c>
      <c r="B174" s="23" t="str">
        <f>VLOOKUP($A174,'[1]פרופיל מציע  + מסמכים שיש להגיש'!$C$6:$H$16555,2)</f>
        <v>מוסך כפיר שבתאי מזל יהוד בע"מ</v>
      </c>
      <c r="C174" s="23" t="str">
        <f t="shared" si="40"/>
        <v>0</v>
      </c>
      <c r="D174" s="41"/>
      <c r="E174" s="43"/>
      <c r="F174" s="43"/>
      <c r="G174" s="42"/>
      <c r="H174" s="43"/>
      <c r="I174" s="43"/>
      <c r="J174" s="42"/>
      <c r="K174" s="42"/>
      <c r="L174" s="42"/>
      <c r="M174" s="57" t="str">
        <f t="shared" si="37"/>
        <v/>
      </c>
      <c r="N174" s="27" t="str">
        <f>IF(M174="","",VLOOKUP($A174,'[1]פרופיל מציע  + מסמכים שיש להגיש'!$C$6:$H$16555,4))</f>
        <v/>
      </c>
      <c r="O174" s="46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6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23" t="str">
        <f t="shared" si="41"/>
        <v>not submittied</v>
      </c>
      <c r="R174" s="65" t="e">
        <f t="shared" si="42"/>
        <v>#NUM!</v>
      </c>
      <c r="W174" s="67">
        <f t="shared" si="43"/>
        <v>0</v>
      </c>
      <c r="X174" s="23">
        <f t="shared" si="44"/>
        <v>7629</v>
      </c>
      <c r="Y174" s="50" t="e">
        <f t="shared" si="45"/>
        <v>#REF!</v>
      </c>
      <c r="Z174" s="23" t="e">
        <f t="shared" si="46"/>
        <v>#REF!</v>
      </c>
      <c r="AA174" s="28" t="e">
        <f t="shared" si="38"/>
        <v>#REF!</v>
      </c>
      <c r="AB174" s="29" t="e">
        <f t="shared" si="39"/>
        <v>#REF!</v>
      </c>
      <c r="AC174" s="28" t="e">
        <f t="shared" si="47"/>
        <v>#REF!</v>
      </c>
      <c r="AD174" s="23" t="e">
        <f t="shared" si="48"/>
        <v>#REF!</v>
      </c>
      <c r="AE174" s="53">
        <f t="shared" si="49"/>
        <v>0</v>
      </c>
      <c r="AF174" s="53">
        <f t="shared" si="50"/>
        <v>0</v>
      </c>
      <c r="AG174" s="53">
        <f t="shared" si="51"/>
        <v>0</v>
      </c>
      <c r="AH174" s="36" t="e">
        <f t="shared" si="53"/>
        <v>#REF!</v>
      </c>
      <c r="AM174" s="23">
        <f t="shared" si="52"/>
        <v>0</v>
      </c>
    </row>
    <row r="175" spans="1:39" x14ac:dyDescent="0.2">
      <c r="A175" s="23">
        <v>172</v>
      </c>
      <c r="B175" s="23" t="str">
        <f>VLOOKUP($A175,'[1]פרופיל מציע  + מסמכים שיש להגיש'!$C$6:$H$16555,2)</f>
        <v>הפצת רכב דרום מוסכים בע"מ</v>
      </c>
      <c r="C175" s="23" t="str">
        <f t="shared" si="40"/>
        <v>0</v>
      </c>
      <c r="D175" s="41"/>
      <c r="E175" s="43"/>
      <c r="F175" s="43"/>
      <c r="G175" s="42"/>
      <c r="H175" s="43"/>
      <c r="I175" s="43"/>
      <c r="J175" s="42"/>
      <c r="K175" s="42"/>
      <c r="L175" s="42"/>
      <c r="M175" s="57" t="str">
        <f t="shared" si="37"/>
        <v/>
      </c>
      <c r="N175" s="27" t="str">
        <f>IF(M175="","",VLOOKUP($A175,'[1]פרופיל מציע  + מסמכים שיש להגיש'!$C$6:$H$16555,4))</f>
        <v/>
      </c>
      <c r="O175" s="46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6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23" t="str">
        <f t="shared" si="41"/>
        <v>not submittied</v>
      </c>
      <c r="R175" s="65" t="e">
        <f t="shared" si="42"/>
        <v>#NUM!</v>
      </c>
      <c r="W175" s="67">
        <f t="shared" si="43"/>
        <v>0</v>
      </c>
      <c r="X175" s="23">
        <f t="shared" si="44"/>
        <v>7629</v>
      </c>
      <c r="Y175" s="50" t="e">
        <f t="shared" si="45"/>
        <v>#REF!</v>
      </c>
      <c r="Z175" s="23" t="e">
        <f t="shared" si="46"/>
        <v>#REF!</v>
      </c>
      <c r="AA175" s="28" t="e">
        <f t="shared" si="38"/>
        <v>#REF!</v>
      </c>
      <c r="AB175" s="29" t="e">
        <f t="shared" si="39"/>
        <v>#REF!</v>
      </c>
      <c r="AC175" s="28" t="e">
        <f t="shared" si="47"/>
        <v>#REF!</v>
      </c>
      <c r="AD175" s="23" t="e">
        <f t="shared" si="48"/>
        <v>#REF!</v>
      </c>
      <c r="AE175" s="53">
        <f t="shared" si="49"/>
        <v>0</v>
      </c>
      <c r="AF175" s="53">
        <f t="shared" si="50"/>
        <v>0</v>
      </c>
      <c r="AG175" s="53">
        <f t="shared" si="51"/>
        <v>0</v>
      </c>
      <c r="AH175" s="36" t="e">
        <f t="shared" si="53"/>
        <v>#REF!</v>
      </c>
      <c r="AM175" s="23">
        <f t="shared" si="52"/>
        <v>0</v>
      </c>
    </row>
    <row r="176" spans="1:39" x14ac:dyDescent="0.2">
      <c r="A176" s="23">
        <v>173</v>
      </c>
      <c r="B176" s="23" t="str">
        <f>VLOOKUP($A176,'[1]פרופיל מציע  + מסמכים שיש להגיש'!$C$6:$H$16555,2)</f>
        <v>ריטס בע"מ</v>
      </c>
      <c r="C176" s="23" t="str">
        <f t="shared" si="40"/>
        <v>0</v>
      </c>
      <c r="D176" s="41"/>
      <c r="E176" s="43"/>
      <c r="F176" s="43"/>
      <c r="G176" s="42"/>
      <c r="H176" s="43"/>
      <c r="I176" s="43"/>
      <c r="J176" s="42"/>
      <c r="K176" s="42"/>
      <c r="L176" s="42"/>
      <c r="M176" s="57" t="str">
        <f t="shared" si="37"/>
        <v/>
      </c>
      <c r="N176" s="27" t="str">
        <f>IF(M176="","",VLOOKUP($A176,'[1]פרופיל מציע  + מסמכים שיש להגיש'!$C$6:$H$16555,4))</f>
        <v/>
      </c>
      <c r="O176" s="46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6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23" t="str">
        <f t="shared" si="41"/>
        <v>not submittied</v>
      </c>
      <c r="R176" s="65" t="e">
        <f t="shared" si="42"/>
        <v>#NUM!</v>
      </c>
      <c r="W176" s="67">
        <f t="shared" si="43"/>
        <v>0</v>
      </c>
      <c r="X176" s="23">
        <f t="shared" si="44"/>
        <v>7629</v>
      </c>
      <c r="Y176" s="50" t="e">
        <f t="shared" si="45"/>
        <v>#REF!</v>
      </c>
      <c r="Z176" s="23" t="e">
        <f t="shared" si="46"/>
        <v>#REF!</v>
      </c>
      <c r="AA176" s="28" t="e">
        <f t="shared" si="38"/>
        <v>#REF!</v>
      </c>
      <c r="AB176" s="29" t="e">
        <f t="shared" si="39"/>
        <v>#REF!</v>
      </c>
      <c r="AC176" s="28" t="e">
        <f t="shared" si="47"/>
        <v>#REF!</v>
      </c>
      <c r="AD176" s="23" t="e">
        <f t="shared" si="48"/>
        <v>#REF!</v>
      </c>
      <c r="AE176" s="53">
        <f t="shared" si="49"/>
        <v>0</v>
      </c>
      <c r="AF176" s="53">
        <f t="shared" si="50"/>
        <v>0</v>
      </c>
      <c r="AG176" s="53">
        <f t="shared" si="51"/>
        <v>0</v>
      </c>
      <c r="AH176" s="36" t="e">
        <f t="shared" si="53"/>
        <v>#REF!</v>
      </c>
      <c r="AM176" s="23">
        <f t="shared" si="52"/>
        <v>0</v>
      </c>
    </row>
    <row r="177" spans="1:39" x14ac:dyDescent="0.2">
      <c r="A177" s="23">
        <v>174</v>
      </c>
      <c r="B177" s="23" t="str">
        <f>VLOOKUP($A177,'[1]פרופיל מציע  + מסמכים שיש להגיש'!$C$6:$H$16555,2)</f>
        <v>מוסך נגה</v>
      </c>
      <c r="C177" s="23" t="str">
        <f t="shared" si="40"/>
        <v>0</v>
      </c>
      <c r="D177" s="41"/>
      <c r="E177" s="43"/>
      <c r="F177" s="43"/>
      <c r="G177" s="42"/>
      <c r="H177" s="43"/>
      <c r="I177" s="43"/>
      <c r="J177" s="42"/>
      <c r="K177" s="42"/>
      <c r="L177" s="42"/>
      <c r="M177" s="57" t="str">
        <f t="shared" si="37"/>
        <v/>
      </c>
      <c r="N177" s="27" t="str">
        <f>IF(M177="","",VLOOKUP($A177,'[1]פרופיל מציע  + מסמכים שיש להגיש'!$C$6:$H$16555,4))</f>
        <v/>
      </c>
      <c r="O177" s="46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6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23" t="str">
        <f t="shared" si="41"/>
        <v>not submittied</v>
      </c>
      <c r="R177" s="65" t="e">
        <f t="shared" si="42"/>
        <v>#NUM!</v>
      </c>
      <c r="W177" s="67">
        <f t="shared" si="43"/>
        <v>0</v>
      </c>
      <c r="X177" s="23">
        <f t="shared" si="44"/>
        <v>7629</v>
      </c>
      <c r="Y177" s="50" t="e">
        <f t="shared" si="45"/>
        <v>#REF!</v>
      </c>
      <c r="Z177" s="23" t="e">
        <f t="shared" si="46"/>
        <v>#REF!</v>
      </c>
      <c r="AA177" s="28" t="e">
        <f t="shared" si="38"/>
        <v>#REF!</v>
      </c>
      <c r="AB177" s="29" t="e">
        <f t="shared" si="39"/>
        <v>#REF!</v>
      </c>
      <c r="AC177" s="28" t="e">
        <f t="shared" si="47"/>
        <v>#REF!</v>
      </c>
      <c r="AD177" s="23" t="e">
        <f t="shared" si="48"/>
        <v>#REF!</v>
      </c>
      <c r="AE177" s="53">
        <f t="shared" si="49"/>
        <v>0</v>
      </c>
      <c r="AF177" s="53">
        <f t="shared" si="50"/>
        <v>0</v>
      </c>
      <c r="AG177" s="53">
        <f t="shared" si="51"/>
        <v>0</v>
      </c>
      <c r="AH177" s="36" t="e">
        <f t="shared" si="53"/>
        <v>#REF!</v>
      </c>
      <c r="AM177" s="23">
        <f t="shared" si="52"/>
        <v>0</v>
      </c>
    </row>
    <row r="178" spans="1:39" x14ac:dyDescent="0.2">
      <c r="A178" s="23">
        <v>175</v>
      </c>
      <c r="B178" s="23" t="str">
        <f>VLOOKUP($A178,'[1]פרופיל מציע  + מסמכים שיש להגיש'!$C$6:$H$16555,2)</f>
        <v>צנטרל בע"מ</v>
      </c>
      <c r="C178" s="23" t="str">
        <f t="shared" si="40"/>
        <v>0</v>
      </c>
      <c r="D178" s="41"/>
      <c r="E178" s="43"/>
      <c r="F178" s="43"/>
      <c r="G178" s="42"/>
      <c r="H178" s="43"/>
      <c r="I178" s="43"/>
      <c r="J178" s="42"/>
      <c r="K178" s="42"/>
      <c r="L178" s="42"/>
      <c r="M178" s="57" t="str">
        <f t="shared" si="37"/>
        <v/>
      </c>
      <c r="N178" s="27" t="str">
        <f>IF(M178="","",VLOOKUP($A178,'[1]פרופיל מציע  + מסמכים שיש להגיש'!$C$6:$H$16555,4))</f>
        <v/>
      </c>
      <c r="O178" s="46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6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23" t="str">
        <f t="shared" si="41"/>
        <v>not submittied</v>
      </c>
      <c r="R178" s="65" t="e">
        <f t="shared" si="42"/>
        <v>#NUM!</v>
      </c>
      <c r="W178" s="67">
        <f t="shared" si="43"/>
        <v>0</v>
      </c>
      <c r="X178" s="23">
        <f t="shared" si="44"/>
        <v>7629</v>
      </c>
      <c r="Y178" s="50" t="e">
        <f t="shared" si="45"/>
        <v>#REF!</v>
      </c>
      <c r="Z178" s="23" t="e">
        <f t="shared" si="46"/>
        <v>#REF!</v>
      </c>
      <c r="AA178" s="28" t="e">
        <f t="shared" si="38"/>
        <v>#REF!</v>
      </c>
      <c r="AB178" s="29" t="e">
        <f t="shared" si="39"/>
        <v>#REF!</v>
      </c>
      <c r="AC178" s="28" t="e">
        <f t="shared" si="47"/>
        <v>#REF!</v>
      </c>
      <c r="AD178" s="23" t="e">
        <f t="shared" si="48"/>
        <v>#REF!</v>
      </c>
      <c r="AE178" s="53">
        <f t="shared" si="49"/>
        <v>0</v>
      </c>
      <c r="AF178" s="53">
        <f t="shared" si="50"/>
        <v>0</v>
      </c>
      <c r="AG178" s="53">
        <f t="shared" si="51"/>
        <v>0</v>
      </c>
      <c r="AH178" s="36" t="e">
        <f t="shared" si="53"/>
        <v>#REF!</v>
      </c>
      <c r="AM178" s="23">
        <f t="shared" si="52"/>
        <v>0</v>
      </c>
    </row>
    <row r="179" spans="1:39" x14ac:dyDescent="0.2">
      <c r="A179" s="23">
        <v>176</v>
      </c>
      <c r="B179" s="23" t="str">
        <f>VLOOKUP($A179,'[1]פרופיל מציע  + מסמכים שיש להגיש'!$C$6:$H$16555,2)</f>
        <v>דויטש את שפיגלר בע"מ</v>
      </c>
      <c r="C179" s="23" t="str">
        <f t="shared" si="40"/>
        <v>0</v>
      </c>
      <c r="D179" s="41"/>
      <c r="E179" s="43"/>
      <c r="F179" s="43"/>
      <c r="G179" s="42"/>
      <c r="H179" s="43"/>
      <c r="I179" s="43"/>
      <c r="J179" s="42"/>
      <c r="K179" s="42"/>
      <c r="L179" s="42"/>
      <c r="M179" s="57" t="str">
        <f t="shared" si="37"/>
        <v/>
      </c>
      <c r="N179" s="27" t="str">
        <f>IF(M179="","",VLOOKUP($A179,'[1]פרופיל מציע  + מסמכים שיש להגיש'!$C$6:$H$16555,4))</f>
        <v/>
      </c>
      <c r="O179" s="46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6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23" t="str">
        <f t="shared" si="41"/>
        <v>not submittied</v>
      </c>
      <c r="R179" s="65" t="e">
        <f t="shared" si="42"/>
        <v>#NUM!</v>
      </c>
      <c r="W179" s="67">
        <f t="shared" si="43"/>
        <v>0</v>
      </c>
      <c r="X179" s="23">
        <f t="shared" si="44"/>
        <v>7629</v>
      </c>
      <c r="Y179" s="50" t="e">
        <f t="shared" si="45"/>
        <v>#REF!</v>
      </c>
      <c r="Z179" s="23" t="e">
        <f t="shared" si="46"/>
        <v>#REF!</v>
      </c>
      <c r="AA179" s="28" t="e">
        <f t="shared" si="38"/>
        <v>#REF!</v>
      </c>
      <c r="AB179" s="29" t="e">
        <f t="shared" si="39"/>
        <v>#REF!</v>
      </c>
      <c r="AC179" s="28" t="e">
        <f t="shared" si="47"/>
        <v>#REF!</v>
      </c>
      <c r="AD179" s="23" t="e">
        <f t="shared" si="48"/>
        <v>#REF!</v>
      </c>
      <c r="AE179" s="53">
        <f t="shared" si="49"/>
        <v>0</v>
      </c>
      <c r="AF179" s="53">
        <f t="shared" si="50"/>
        <v>0</v>
      </c>
      <c r="AG179" s="53">
        <f t="shared" si="51"/>
        <v>0</v>
      </c>
      <c r="AH179" s="36" t="e">
        <f t="shared" si="53"/>
        <v>#REF!</v>
      </c>
      <c r="AM179" s="23">
        <f t="shared" si="52"/>
        <v>0</v>
      </c>
    </row>
    <row r="180" spans="1:39" x14ac:dyDescent="0.2">
      <c r="A180" s="23">
        <v>177</v>
      </c>
      <c r="B180" s="23" t="str">
        <f>VLOOKUP($A180,'[1]פרופיל מציע  + מסמכים שיש להגיש'!$C$6:$H$16555,2)</f>
        <v>מוסך שגב בע"מ</v>
      </c>
      <c r="C180" s="23" t="str">
        <f t="shared" si="40"/>
        <v>0</v>
      </c>
      <c r="D180" s="41"/>
      <c r="E180" s="43"/>
      <c r="F180" s="43"/>
      <c r="G180" s="42"/>
      <c r="H180" s="43"/>
      <c r="I180" s="43"/>
      <c r="J180" s="42"/>
      <c r="K180" s="42"/>
      <c r="L180" s="42"/>
      <c r="M180" s="57" t="str">
        <f t="shared" si="37"/>
        <v/>
      </c>
      <c r="N180" s="27" t="str">
        <f>IF(M180="","",VLOOKUP($A180,'[1]פרופיל מציע  + מסמכים שיש להגיש'!$C$6:$H$16555,4))</f>
        <v/>
      </c>
      <c r="O180" s="46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6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23" t="str">
        <f t="shared" si="41"/>
        <v>not submittied</v>
      </c>
      <c r="R180" s="65" t="e">
        <f t="shared" si="42"/>
        <v>#NUM!</v>
      </c>
      <c r="W180" s="67">
        <f t="shared" si="43"/>
        <v>0</v>
      </c>
      <c r="X180" s="23">
        <f t="shared" si="44"/>
        <v>7629</v>
      </c>
      <c r="Y180" s="50" t="e">
        <f t="shared" si="45"/>
        <v>#REF!</v>
      </c>
      <c r="Z180" s="23" t="e">
        <f t="shared" si="46"/>
        <v>#REF!</v>
      </c>
      <c r="AA180" s="28" t="e">
        <f t="shared" si="38"/>
        <v>#REF!</v>
      </c>
      <c r="AB180" s="29" t="e">
        <f t="shared" si="39"/>
        <v>#REF!</v>
      </c>
      <c r="AC180" s="28" t="e">
        <f t="shared" si="47"/>
        <v>#REF!</v>
      </c>
      <c r="AD180" s="23" t="e">
        <f t="shared" si="48"/>
        <v>#REF!</v>
      </c>
      <c r="AE180" s="53">
        <f t="shared" si="49"/>
        <v>0</v>
      </c>
      <c r="AF180" s="53">
        <f t="shared" si="50"/>
        <v>0</v>
      </c>
      <c r="AG180" s="53">
        <f t="shared" si="51"/>
        <v>0</v>
      </c>
      <c r="AH180" s="36" t="e">
        <f t="shared" si="53"/>
        <v>#REF!</v>
      </c>
      <c r="AM180" s="23">
        <f t="shared" si="52"/>
        <v>0</v>
      </c>
    </row>
    <row r="181" spans="1:39" x14ac:dyDescent="0.2">
      <c r="A181" s="23">
        <v>178</v>
      </c>
      <c r="B181" s="23" t="str">
        <f>VLOOKUP($A181,'[1]פרופיל מציע  + מסמכים שיש להגיש'!$C$6:$H$16555,2)</f>
        <v>יורו 2000 מ.מ.י בע"מ</v>
      </c>
      <c r="C181" s="23" t="str">
        <f t="shared" si="40"/>
        <v>0</v>
      </c>
      <c r="D181" s="41"/>
      <c r="E181" s="43"/>
      <c r="F181" s="43"/>
      <c r="G181" s="42"/>
      <c r="H181" s="43"/>
      <c r="I181" s="43"/>
      <c r="J181" s="42"/>
      <c r="K181" s="42"/>
      <c r="L181" s="42"/>
      <c r="M181" s="57" t="str">
        <f t="shared" si="37"/>
        <v/>
      </c>
      <c r="N181" s="27" t="str">
        <f>IF(M181="","",VLOOKUP($A181,'[1]פרופיל מציע  + מסמכים שיש להגיש'!$C$6:$H$16555,4))</f>
        <v/>
      </c>
      <c r="O181" s="46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6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23" t="str">
        <f t="shared" si="41"/>
        <v>not submittied</v>
      </c>
      <c r="R181" s="65" t="e">
        <f t="shared" si="42"/>
        <v>#NUM!</v>
      </c>
      <c r="W181" s="67">
        <f t="shared" si="43"/>
        <v>0</v>
      </c>
      <c r="X181" s="23">
        <f t="shared" si="44"/>
        <v>7629</v>
      </c>
      <c r="Y181" s="50" t="e">
        <f t="shared" si="45"/>
        <v>#REF!</v>
      </c>
      <c r="Z181" s="23" t="e">
        <f t="shared" si="46"/>
        <v>#REF!</v>
      </c>
      <c r="AA181" s="28" t="e">
        <f t="shared" si="38"/>
        <v>#REF!</v>
      </c>
      <c r="AB181" s="29" t="e">
        <f t="shared" si="39"/>
        <v>#REF!</v>
      </c>
      <c r="AC181" s="28" t="e">
        <f t="shared" si="47"/>
        <v>#REF!</v>
      </c>
      <c r="AD181" s="23" t="e">
        <f t="shared" si="48"/>
        <v>#REF!</v>
      </c>
      <c r="AE181" s="53">
        <f t="shared" si="49"/>
        <v>0</v>
      </c>
      <c r="AF181" s="53">
        <f t="shared" si="50"/>
        <v>0</v>
      </c>
      <c r="AG181" s="53">
        <f t="shared" si="51"/>
        <v>0</v>
      </c>
      <c r="AH181" s="36" t="e">
        <f t="shared" si="53"/>
        <v>#REF!</v>
      </c>
      <c r="AM181" s="23">
        <f t="shared" si="52"/>
        <v>0</v>
      </c>
    </row>
    <row r="182" spans="1:39" x14ac:dyDescent="0.2">
      <c r="A182" s="23">
        <v>179</v>
      </c>
      <c r="B182" s="23" t="str">
        <f>VLOOKUP($A182,'[1]פרופיל מציע  + מסמכים שיש להגיש'!$C$6:$H$16555,2)</f>
        <v>מרכז שירות א.עבד ובניו</v>
      </c>
      <c r="C182" s="23" t="str">
        <f t="shared" si="40"/>
        <v>0</v>
      </c>
      <c r="D182" s="41"/>
      <c r="E182" s="43"/>
      <c r="F182" s="43"/>
      <c r="G182" s="42"/>
      <c r="H182" s="43"/>
      <c r="I182" s="43"/>
      <c r="J182" s="42"/>
      <c r="K182" s="42"/>
      <c r="L182" s="42"/>
      <c r="M182" s="57" t="str">
        <f t="shared" si="37"/>
        <v/>
      </c>
      <c r="N182" s="27" t="str">
        <f>IF(M182="","",VLOOKUP($A182,'[1]פרופיל מציע  + מסמכים שיש להגיש'!$C$6:$H$16555,4))</f>
        <v/>
      </c>
      <c r="O182" s="46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6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23" t="str">
        <f t="shared" si="41"/>
        <v>not submittied</v>
      </c>
      <c r="R182" s="65" t="e">
        <f t="shared" si="42"/>
        <v>#NUM!</v>
      </c>
      <c r="W182" s="67">
        <f t="shared" si="43"/>
        <v>0</v>
      </c>
      <c r="X182" s="23">
        <f t="shared" si="44"/>
        <v>7629</v>
      </c>
      <c r="Y182" s="50" t="e">
        <f t="shared" si="45"/>
        <v>#REF!</v>
      </c>
      <c r="Z182" s="23" t="e">
        <f t="shared" si="46"/>
        <v>#REF!</v>
      </c>
      <c r="AA182" s="28" t="e">
        <f t="shared" si="38"/>
        <v>#REF!</v>
      </c>
      <c r="AB182" s="29" t="e">
        <f t="shared" si="39"/>
        <v>#REF!</v>
      </c>
      <c r="AC182" s="28" t="e">
        <f t="shared" si="47"/>
        <v>#REF!</v>
      </c>
      <c r="AD182" s="23" t="e">
        <f t="shared" si="48"/>
        <v>#REF!</v>
      </c>
      <c r="AE182" s="53">
        <f t="shared" si="49"/>
        <v>0</v>
      </c>
      <c r="AF182" s="53">
        <f t="shared" si="50"/>
        <v>0</v>
      </c>
      <c r="AG182" s="53">
        <f t="shared" si="51"/>
        <v>0</v>
      </c>
      <c r="AH182" s="36" t="e">
        <f t="shared" si="53"/>
        <v>#REF!</v>
      </c>
      <c r="AM182" s="23">
        <f t="shared" si="52"/>
        <v>0</v>
      </c>
    </row>
    <row r="183" spans="1:39" x14ac:dyDescent="0.2">
      <c r="A183" s="23">
        <v>180</v>
      </c>
      <c r="B183" s="23" t="str">
        <f>VLOOKUP($A183,'[1]פרופיל מציע  + מסמכים שיש להגיש'!$C$6:$H$16555,2)</f>
        <v>אלירז שירותי רכב בע"מ</v>
      </c>
      <c r="C183" s="23" t="str">
        <f t="shared" si="40"/>
        <v>0</v>
      </c>
      <c r="D183" s="41"/>
      <c r="E183" s="43"/>
      <c r="F183" s="43"/>
      <c r="G183" s="42"/>
      <c r="H183" s="43"/>
      <c r="I183" s="43"/>
      <c r="J183" s="42"/>
      <c r="K183" s="42"/>
      <c r="L183" s="42"/>
      <c r="M183" s="57" t="str">
        <f t="shared" si="37"/>
        <v/>
      </c>
      <c r="N183" s="27" t="str">
        <f>IF(M183="","",VLOOKUP($A183,'[1]פרופיל מציע  + מסמכים שיש להגיש'!$C$6:$H$16555,4))</f>
        <v/>
      </c>
      <c r="O183" s="46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6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23" t="str">
        <f t="shared" si="41"/>
        <v>not submittied</v>
      </c>
      <c r="R183" s="65" t="e">
        <f t="shared" si="42"/>
        <v>#NUM!</v>
      </c>
      <c r="W183" s="67">
        <f t="shared" si="43"/>
        <v>0</v>
      </c>
      <c r="X183" s="23">
        <f t="shared" si="44"/>
        <v>7629</v>
      </c>
      <c r="Y183" s="50" t="e">
        <f t="shared" si="45"/>
        <v>#REF!</v>
      </c>
      <c r="Z183" s="23" t="e">
        <f t="shared" si="46"/>
        <v>#REF!</v>
      </c>
      <c r="AA183" s="28" t="e">
        <f t="shared" si="38"/>
        <v>#REF!</v>
      </c>
      <c r="AB183" s="29" t="e">
        <f t="shared" si="39"/>
        <v>#REF!</v>
      </c>
      <c r="AC183" s="28" t="e">
        <f t="shared" si="47"/>
        <v>#REF!</v>
      </c>
      <c r="AD183" s="23" t="e">
        <f t="shared" si="48"/>
        <v>#REF!</v>
      </c>
      <c r="AE183" s="53">
        <f t="shared" si="49"/>
        <v>0</v>
      </c>
      <c r="AF183" s="53">
        <f t="shared" si="50"/>
        <v>0</v>
      </c>
      <c r="AG183" s="53">
        <f t="shared" si="51"/>
        <v>0</v>
      </c>
      <c r="AH183" s="36" t="e">
        <f t="shared" si="53"/>
        <v>#REF!</v>
      </c>
      <c r="AM183" s="23">
        <f t="shared" si="52"/>
        <v>0</v>
      </c>
    </row>
    <row r="184" spans="1:39" x14ac:dyDescent="0.2">
      <c r="A184" s="23">
        <v>181</v>
      </c>
      <c r="B184" s="23" t="str">
        <f>VLOOKUP($A184,'[1]פרופיל מציע  + מסמכים שיש להגיש'!$C$6:$H$16555,2)</f>
        <v>סיגמא מוטורס בע"מ</v>
      </c>
      <c r="C184" s="23" t="str">
        <f t="shared" si="40"/>
        <v>0</v>
      </c>
      <c r="D184" s="41"/>
      <c r="E184" s="43"/>
      <c r="F184" s="43"/>
      <c r="G184" s="42"/>
      <c r="H184" s="43"/>
      <c r="I184" s="43"/>
      <c r="J184" s="42"/>
      <c r="K184" s="42"/>
      <c r="L184" s="42"/>
      <c r="M184" s="57" t="str">
        <f t="shared" si="37"/>
        <v/>
      </c>
      <c r="N184" s="27" t="str">
        <f>IF(M184="","",VLOOKUP($A184,'[1]פרופיל מציע  + מסמכים שיש להגיש'!$C$6:$H$16555,4))</f>
        <v/>
      </c>
      <c r="O184" s="46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6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23" t="str">
        <f t="shared" si="41"/>
        <v>not submittied</v>
      </c>
      <c r="R184" s="65" t="e">
        <f t="shared" si="42"/>
        <v>#NUM!</v>
      </c>
      <c r="W184" s="67">
        <f t="shared" si="43"/>
        <v>0</v>
      </c>
      <c r="X184" s="23">
        <f t="shared" si="44"/>
        <v>7629</v>
      </c>
      <c r="Y184" s="50" t="e">
        <f t="shared" si="45"/>
        <v>#REF!</v>
      </c>
      <c r="Z184" s="23" t="e">
        <f t="shared" si="46"/>
        <v>#REF!</v>
      </c>
      <c r="AA184" s="28" t="e">
        <f t="shared" si="38"/>
        <v>#REF!</v>
      </c>
      <c r="AB184" s="29" t="e">
        <f t="shared" si="39"/>
        <v>#REF!</v>
      </c>
      <c r="AC184" s="28" t="e">
        <f t="shared" si="47"/>
        <v>#REF!</v>
      </c>
      <c r="AD184" s="23" t="e">
        <f t="shared" si="48"/>
        <v>#REF!</v>
      </c>
      <c r="AE184" s="53">
        <f t="shared" si="49"/>
        <v>0</v>
      </c>
      <c r="AF184" s="53">
        <f t="shared" si="50"/>
        <v>0</v>
      </c>
      <c r="AG184" s="53">
        <f t="shared" si="51"/>
        <v>0</v>
      </c>
      <c r="AH184" s="36" t="e">
        <f t="shared" si="53"/>
        <v>#REF!</v>
      </c>
      <c r="AM184" s="23">
        <f t="shared" si="52"/>
        <v>0</v>
      </c>
    </row>
    <row r="185" spans="1:39" x14ac:dyDescent="0.2">
      <c r="A185" s="23">
        <v>182</v>
      </c>
      <c r="B185" s="23" t="str">
        <f>VLOOKUP($A185,'[1]פרופיל מציע  + מסמכים שיש להגיש'!$C$6:$H$16555,2)</f>
        <v>העוגן שירותי רכב בע"מ</v>
      </c>
      <c r="C185" s="23" t="str">
        <f t="shared" si="40"/>
        <v>0</v>
      </c>
      <c r="D185" s="41"/>
      <c r="E185" s="43"/>
      <c r="F185" s="43"/>
      <c r="G185" s="42"/>
      <c r="H185" s="43"/>
      <c r="I185" s="43"/>
      <c r="J185" s="42"/>
      <c r="K185" s="42"/>
      <c r="L185" s="42"/>
      <c r="M185" s="57" t="str">
        <f t="shared" si="37"/>
        <v/>
      </c>
      <c r="N185" s="27" t="str">
        <f>IF(M185="","",VLOOKUP($A185,'[1]פרופיל מציע  + מסמכים שיש להגיש'!$C$6:$H$16555,4))</f>
        <v/>
      </c>
      <c r="O185" s="46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6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23" t="str">
        <f t="shared" si="41"/>
        <v>not submittied</v>
      </c>
      <c r="R185" s="65" t="e">
        <f t="shared" si="42"/>
        <v>#NUM!</v>
      </c>
      <c r="W185" s="67">
        <f t="shared" si="43"/>
        <v>0</v>
      </c>
      <c r="X185" s="23">
        <f t="shared" si="44"/>
        <v>7629</v>
      </c>
      <c r="Y185" s="50" t="e">
        <f t="shared" si="45"/>
        <v>#REF!</v>
      </c>
      <c r="Z185" s="23" t="e">
        <f t="shared" si="46"/>
        <v>#REF!</v>
      </c>
      <c r="AA185" s="28" t="e">
        <f t="shared" si="38"/>
        <v>#REF!</v>
      </c>
      <c r="AB185" s="29" t="e">
        <f t="shared" si="39"/>
        <v>#REF!</v>
      </c>
      <c r="AC185" s="28" t="e">
        <f t="shared" si="47"/>
        <v>#REF!</v>
      </c>
      <c r="AD185" s="23" t="e">
        <f t="shared" si="48"/>
        <v>#REF!</v>
      </c>
      <c r="AE185" s="53">
        <f t="shared" si="49"/>
        <v>0</v>
      </c>
      <c r="AF185" s="53">
        <f t="shared" si="50"/>
        <v>0</v>
      </c>
      <c r="AG185" s="53">
        <f t="shared" si="51"/>
        <v>0</v>
      </c>
      <c r="AH185" s="36" t="e">
        <f t="shared" si="53"/>
        <v>#REF!</v>
      </c>
      <c r="AM185" s="23">
        <f t="shared" si="52"/>
        <v>0</v>
      </c>
    </row>
    <row r="186" spans="1:39" x14ac:dyDescent="0.2">
      <c r="A186" s="23">
        <v>183</v>
      </c>
      <c r="B186" s="23" t="str">
        <f>VLOOKUP($A186,'[1]פרופיל מציע  + מסמכים שיש להגיש'!$C$6:$H$16555,2)</f>
        <v>מוטור אפ בע"מ</v>
      </c>
      <c r="C186" s="23" t="str">
        <f t="shared" si="40"/>
        <v>0</v>
      </c>
      <c r="D186" s="41"/>
      <c r="E186" s="43"/>
      <c r="F186" s="43"/>
      <c r="G186" s="42"/>
      <c r="H186" s="43"/>
      <c r="I186" s="43"/>
      <c r="J186" s="42"/>
      <c r="K186" s="42"/>
      <c r="L186" s="42"/>
      <c r="M186" s="57" t="str">
        <f t="shared" si="37"/>
        <v/>
      </c>
      <c r="N186" s="27" t="str">
        <f>IF(M186="","",VLOOKUP($A186,'[1]פרופיל מציע  + מסמכים שיש להגיש'!$C$6:$H$16555,4))</f>
        <v/>
      </c>
      <c r="O186" s="46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6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23" t="str">
        <f t="shared" si="41"/>
        <v>not submittied</v>
      </c>
      <c r="R186" s="65" t="e">
        <f t="shared" si="42"/>
        <v>#NUM!</v>
      </c>
      <c r="W186" s="67">
        <f t="shared" si="43"/>
        <v>0</v>
      </c>
      <c r="X186" s="23">
        <f t="shared" si="44"/>
        <v>7629</v>
      </c>
      <c r="Y186" s="50" t="e">
        <f t="shared" si="45"/>
        <v>#REF!</v>
      </c>
      <c r="Z186" s="23" t="e">
        <f t="shared" si="46"/>
        <v>#REF!</v>
      </c>
      <c r="AA186" s="28" t="e">
        <f t="shared" si="38"/>
        <v>#REF!</v>
      </c>
      <c r="AB186" s="29" t="e">
        <f t="shared" si="39"/>
        <v>#REF!</v>
      </c>
      <c r="AC186" s="28" t="e">
        <f t="shared" si="47"/>
        <v>#REF!</v>
      </c>
      <c r="AD186" s="23" t="e">
        <f t="shared" si="48"/>
        <v>#REF!</v>
      </c>
      <c r="AE186" s="53">
        <f t="shared" si="49"/>
        <v>0</v>
      </c>
      <c r="AF186" s="53">
        <f t="shared" si="50"/>
        <v>0</v>
      </c>
      <c r="AG186" s="53">
        <f t="shared" si="51"/>
        <v>0</v>
      </c>
      <c r="AH186" s="36" t="e">
        <f t="shared" si="53"/>
        <v>#REF!</v>
      </c>
      <c r="AM186" s="23">
        <f t="shared" si="52"/>
        <v>0</v>
      </c>
    </row>
    <row r="187" spans="1:39" x14ac:dyDescent="0.2">
      <c r="A187" s="23">
        <v>184</v>
      </c>
      <c r="B187" s="23" t="str">
        <f>VLOOKUP($A187,'[1]פרופיל מציע  + מסמכים שיש להגיש'!$C$6:$H$16555,2)</f>
        <v>טובי ואמיר שרותי מוסך בע"מ</v>
      </c>
      <c r="C187" s="23" t="str">
        <f t="shared" si="40"/>
        <v>0</v>
      </c>
      <c r="D187" s="41"/>
      <c r="E187" s="43"/>
      <c r="F187" s="43"/>
      <c r="G187" s="42"/>
      <c r="H187" s="43"/>
      <c r="I187" s="43"/>
      <c r="J187" s="42"/>
      <c r="K187" s="42"/>
      <c r="L187" s="42"/>
      <c r="M187" s="57" t="str">
        <f t="shared" si="37"/>
        <v/>
      </c>
      <c r="N187" s="27" t="str">
        <f>IF(M187="","",VLOOKUP($A187,'[1]פרופיל מציע  + מסמכים שיש להגיש'!$C$6:$H$16555,4))</f>
        <v/>
      </c>
      <c r="O187" s="46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6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23" t="str">
        <f t="shared" si="41"/>
        <v>not submittied</v>
      </c>
      <c r="R187" s="65" t="e">
        <f t="shared" si="42"/>
        <v>#NUM!</v>
      </c>
      <c r="W187" s="67">
        <f t="shared" si="43"/>
        <v>0</v>
      </c>
      <c r="X187" s="23">
        <f t="shared" si="44"/>
        <v>7629</v>
      </c>
      <c r="Y187" s="50" t="e">
        <f t="shared" si="45"/>
        <v>#REF!</v>
      </c>
      <c r="Z187" s="23" t="e">
        <f t="shared" si="46"/>
        <v>#REF!</v>
      </c>
      <c r="AA187" s="28" t="e">
        <f t="shared" si="38"/>
        <v>#REF!</v>
      </c>
      <c r="AB187" s="29" t="e">
        <f t="shared" si="39"/>
        <v>#REF!</v>
      </c>
      <c r="AC187" s="28" t="e">
        <f t="shared" si="47"/>
        <v>#REF!</v>
      </c>
      <c r="AD187" s="23" t="e">
        <f t="shared" si="48"/>
        <v>#REF!</v>
      </c>
      <c r="AE187" s="53">
        <f t="shared" si="49"/>
        <v>0</v>
      </c>
      <c r="AF187" s="53">
        <f t="shared" si="50"/>
        <v>0</v>
      </c>
      <c r="AG187" s="53">
        <f t="shared" si="51"/>
        <v>0</v>
      </c>
      <c r="AH187" s="36" t="e">
        <f t="shared" si="53"/>
        <v>#REF!</v>
      </c>
      <c r="AM187" s="23">
        <f t="shared" si="52"/>
        <v>0</v>
      </c>
    </row>
    <row r="188" spans="1:39" x14ac:dyDescent="0.2">
      <c r="A188" s="23">
        <v>185</v>
      </c>
      <c r="B188" s="23" t="str">
        <f>VLOOKUP($A188,'[1]פרופיל מציע  + מסמכים שיש להגיש'!$C$6:$H$16555,2)</f>
        <v>מוסך משארקה בע"מ</v>
      </c>
      <c r="C188" s="23" t="str">
        <f t="shared" si="40"/>
        <v>0</v>
      </c>
      <c r="D188" s="41"/>
      <c r="E188" s="43"/>
      <c r="F188" s="43"/>
      <c r="G188" s="42"/>
      <c r="H188" s="43"/>
      <c r="I188" s="43"/>
      <c r="J188" s="42"/>
      <c r="K188" s="42"/>
      <c r="L188" s="42"/>
      <c r="M188" s="57" t="str">
        <f t="shared" si="37"/>
        <v/>
      </c>
      <c r="N188" s="27" t="str">
        <f>IF(M188="","",VLOOKUP($A188,'[1]פרופיל מציע  + מסמכים שיש להגיש'!$C$6:$H$16555,4))</f>
        <v/>
      </c>
      <c r="O188" s="46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6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23" t="str">
        <f t="shared" si="41"/>
        <v>not submittied</v>
      </c>
      <c r="R188" s="65" t="e">
        <f t="shared" si="42"/>
        <v>#NUM!</v>
      </c>
      <c r="W188" s="67">
        <f t="shared" si="43"/>
        <v>0</v>
      </c>
      <c r="X188" s="23">
        <f t="shared" si="44"/>
        <v>7629</v>
      </c>
      <c r="Y188" s="50" t="e">
        <f t="shared" si="45"/>
        <v>#REF!</v>
      </c>
      <c r="Z188" s="23" t="e">
        <f t="shared" si="46"/>
        <v>#REF!</v>
      </c>
      <c r="AA188" s="28" t="e">
        <f t="shared" si="38"/>
        <v>#REF!</v>
      </c>
      <c r="AB188" s="29" t="e">
        <f t="shared" si="39"/>
        <v>#REF!</v>
      </c>
      <c r="AC188" s="28" t="e">
        <f t="shared" si="47"/>
        <v>#REF!</v>
      </c>
      <c r="AD188" s="23" t="e">
        <f t="shared" si="48"/>
        <v>#REF!</v>
      </c>
      <c r="AE188" s="53">
        <f t="shared" si="49"/>
        <v>0</v>
      </c>
      <c r="AF188" s="53">
        <f t="shared" si="50"/>
        <v>0</v>
      </c>
      <c r="AG188" s="53">
        <f t="shared" si="51"/>
        <v>0</v>
      </c>
      <c r="AH188" s="36" t="e">
        <f t="shared" si="53"/>
        <v>#REF!</v>
      </c>
      <c r="AM188" s="23">
        <f t="shared" si="52"/>
        <v>0</v>
      </c>
    </row>
    <row r="189" spans="1:39" x14ac:dyDescent="0.2">
      <c r="A189" s="23">
        <v>186</v>
      </c>
      <c r="B189" s="23" t="str">
        <f>VLOOKUP($A189,'[1]פרופיל מציע  + מסמכים שיש להגיש'!$C$6:$H$16555,2)</f>
        <v>מוסך פרסול בע"מ</v>
      </c>
      <c r="C189" s="23" t="str">
        <f t="shared" si="40"/>
        <v>0</v>
      </c>
      <c r="D189" s="41"/>
      <c r="E189" s="43"/>
      <c r="F189" s="43"/>
      <c r="G189" s="42"/>
      <c r="H189" s="43"/>
      <c r="I189" s="43"/>
      <c r="J189" s="42"/>
      <c r="K189" s="42"/>
      <c r="L189" s="42"/>
      <c r="M189" s="57" t="str">
        <f t="shared" si="37"/>
        <v/>
      </c>
      <c r="N189" s="27" t="str">
        <f>IF(M189="","",VLOOKUP($A189,'[1]פרופיל מציע  + מסמכים שיש להגיש'!$C$6:$H$16555,4))</f>
        <v/>
      </c>
      <c r="O189" s="46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6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23" t="str">
        <f t="shared" si="41"/>
        <v>not submittied</v>
      </c>
      <c r="R189" s="65" t="e">
        <f t="shared" si="42"/>
        <v>#NUM!</v>
      </c>
      <c r="W189" s="67">
        <f t="shared" si="43"/>
        <v>0</v>
      </c>
      <c r="X189" s="23">
        <f t="shared" si="44"/>
        <v>7629</v>
      </c>
      <c r="Y189" s="50" t="e">
        <f t="shared" si="45"/>
        <v>#REF!</v>
      </c>
      <c r="Z189" s="23" t="e">
        <f t="shared" si="46"/>
        <v>#REF!</v>
      </c>
      <c r="AA189" s="28" t="e">
        <f t="shared" si="38"/>
        <v>#REF!</v>
      </c>
      <c r="AB189" s="29" t="e">
        <f t="shared" si="39"/>
        <v>#REF!</v>
      </c>
      <c r="AC189" s="28" t="e">
        <f t="shared" si="47"/>
        <v>#REF!</v>
      </c>
      <c r="AD189" s="23" t="e">
        <f t="shared" si="48"/>
        <v>#REF!</v>
      </c>
      <c r="AE189" s="53">
        <f t="shared" si="49"/>
        <v>0</v>
      </c>
      <c r="AF189" s="53">
        <f t="shared" si="50"/>
        <v>0</v>
      </c>
      <c r="AG189" s="53">
        <f t="shared" si="51"/>
        <v>0</v>
      </c>
      <c r="AH189" s="36" t="e">
        <f t="shared" si="53"/>
        <v>#REF!</v>
      </c>
      <c r="AM189" s="23">
        <f t="shared" si="52"/>
        <v>0</v>
      </c>
    </row>
    <row r="190" spans="1:39" x14ac:dyDescent="0.2">
      <c r="A190" s="23">
        <v>187</v>
      </c>
      <c r="B190" s="23" t="str">
        <f>VLOOKUP($A190,'[1]פרופיל מציע  + מסמכים שיש להגיש'!$C$6:$H$16555,2)</f>
        <v>פארק מוטורס בע"מ</v>
      </c>
      <c r="C190" s="23" t="str">
        <f t="shared" si="40"/>
        <v>0</v>
      </c>
      <c r="D190" s="41"/>
      <c r="E190" s="43"/>
      <c r="F190" s="43"/>
      <c r="G190" s="42"/>
      <c r="H190" s="43"/>
      <c r="I190" s="43"/>
      <c r="J190" s="42"/>
      <c r="K190" s="42"/>
      <c r="L190" s="42"/>
      <c r="M190" s="57" t="str">
        <f t="shared" si="37"/>
        <v/>
      </c>
      <c r="N190" s="27" t="str">
        <f>IF(M190="","",VLOOKUP($A190,'[1]פרופיל מציע  + מסמכים שיש להגיש'!$C$6:$H$16555,4))</f>
        <v/>
      </c>
      <c r="O190" s="46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6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23" t="str">
        <f t="shared" si="41"/>
        <v>not submittied</v>
      </c>
      <c r="R190" s="65" t="e">
        <f t="shared" si="42"/>
        <v>#NUM!</v>
      </c>
      <c r="W190" s="67">
        <f t="shared" si="43"/>
        <v>0</v>
      </c>
      <c r="X190" s="23">
        <f t="shared" si="44"/>
        <v>7629</v>
      </c>
      <c r="Y190" s="50" t="e">
        <f t="shared" si="45"/>
        <v>#REF!</v>
      </c>
      <c r="Z190" s="23" t="e">
        <f t="shared" si="46"/>
        <v>#REF!</v>
      </c>
      <c r="AA190" s="28" t="e">
        <f t="shared" si="38"/>
        <v>#REF!</v>
      </c>
      <c r="AB190" s="29" t="e">
        <f t="shared" si="39"/>
        <v>#REF!</v>
      </c>
      <c r="AC190" s="28" t="e">
        <f t="shared" si="47"/>
        <v>#REF!</v>
      </c>
      <c r="AD190" s="23" t="e">
        <f t="shared" si="48"/>
        <v>#REF!</v>
      </c>
      <c r="AE190" s="53">
        <f t="shared" si="49"/>
        <v>0</v>
      </c>
      <c r="AF190" s="53">
        <f t="shared" si="50"/>
        <v>0</v>
      </c>
      <c r="AG190" s="53">
        <f t="shared" si="51"/>
        <v>0</v>
      </c>
      <c r="AH190" s="36" t="e">
        <f t="shared" si="53"/>
        <v>#REF!</v>
      </c>
      <c r="AM190" s="23">
        <f t="shared" si="52"/>
        <v>0</v>
      </c>
    </row>
    <row r="191" spans="1:39" x14ac:dyDescent="0.2">
      <c r="A191" s="23">
        <v>188</v>
      </c>
      <c r="B191" s="23" t="str">
        <f>VLOOKUP($A191,'[1]פרופיל מציע  + מסמכים שיש להגיש'!$C$6:$H$16555,2)</f>
        <v>אהרון לוי ובניו יבוא וסוכנויות רכב בע"מ</v>
      </c>
      <c r="C191" s="23" t="str">
        <f t="shared" si="40"/>
        <v>0</v>
      </c>
      <c r="D191" s="41"/>
      <c r="E191" s="43"/>
      <c r="F191" s="43"/>
      <c r="G191" s="42"/>
      <c r="H191" s="43"/>
      <c r="I191" s="43"/>
      <c r="J191" s="42"/>
      <c r="K191" s="42"/>
      <c r="L191" s="42"/>
      <c r="M191" s="57" t="str">
        <f t="shared" si="37"/>
        <v/>
      </c>
      <c r="N191" s="27" t="str">
        <f>IF(M191="","",VLOOKUP($A191,'[1]פרופיל מציע  + מסמכים שיש להגיש'!$C$6:$H$16555,4))</f>
        <v/>
      </c>
      <c r="O191" s="46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6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23" t="str">
        <f t="shared" si="41"/>
        <v>not submittied</v>
      </c>
      <c r="R191" s="65" t="e">
        <f t="shared" si="42"/>
        <v>#NUM!</v>
      </c>
      <c r="W191" s="67">
        <f t="shared" si="43"/>
        <v>0</v>
      </c>
      <c r="X191" s="23">
        <f t="shared" si="44"/>
        <v>7629</v>
      </c>
      <c r="Y191" s="50" t="e">
        <f t="shared" si="45"/>
        <v>#REF!</v>
      </c>
      <c r="Z191" s="23" t="e">
        <f t="shared" si="46"/>
        <v>#REF!</v>
      </c>
      <c r="AA191" s="28" t="e">
        <f t="shared" si="38"/>
        <v>#REF!</v>
      </c>
      <c r="AB191" s="29" t="e">
        <f t="shared" si="39"/>
        <v>#REF!</v>
      </c>
      <c r="AC191" s="28" t="e">
        <f t="shared" si="47"/>
        <v>#REF!</v>
      </c>
      <c r="AD191" s="23" t="e">
        <f t="shared" si="48"/>
        <v>#REF!</v>
      </c>
      <c r="AE191" s="53">
        <f t="shared" si="49"/>
        <v>0</v>
      </c>
      <c r="AF191" s="53">
        <f t="shared" si="50"/>
        <v>0</v>
      </c>
      <c r="AG191" s="53">
        <f t="shared" si="51"/>
        <v>0</v>
      </c>
      <c r="AH191" s="36" t="e">
        <f t="shared" si="53"/>
        <v>#REF!</v>
      </c>
      <c r="AM191" s="23">
        <f t="shared" si="52"/>
        <v>0</v>
      </c>
    </row>
    <row r="192" spans="1:39" x14ac:dyDescent="0.2">
      <c r="A192" s="23">
        <v>189</v>
      </c>
      <c r="B192" s="23" t="str">
        <f>VLOOKUP($A192,'[1]פרופיל מציע  + מסמכים שיש להגיש'!$C$6:$H$16555,2)</f>
        <v>אשדות בעמק - אגודה שיתופית חקלאית בע"מ</v>
      </c>
      <c r="C192" s="23" t="str">
        <f t="shared" si="40"/>
        <v>0</v>
      </c>
      <c r="D192" s="41"/>
      <c r="E192" s="43"/>
      <c r="F192" s="43"/>
      <c r="G192" s="42"/>
      <c r="H192" s="43"/>
      <c r="I192" s="43"/>
      <c r="J192" s="42"/>
      <c r="K192" s="42"/>
      <c r="L192" s="42"/>
      <c r="M192" s="57" t="str">
        <f t="shared" si="37"/>
        <v/>
      </c>
      <c r="N192" s="27" t="str">
        <f>IF(M192="","",VLOOKUP($A192,'[1]פרופיל מציע  + מסמכים שיש להגיש'!$C$6:$H$16555,4))</f>
        <v/>
      </c>
      <c r="O192" s="46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6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23" t="str">
        <f t="shared" si="41"/>
        <v>not submittied</v>
      </c>
      <c r="R192" s="65" t="e">
        <f t="shared" si="42"/>
        <v>#NUM!</v>
      </c>
      <c r="W192" s="67">
        <f t="shared" si="43"/>
        <v>0</v>
      </c>
      <c r="X192" s="23">
        <f t="shared" si="44"/>
        <v>7629</v>
      </c>
      <c r="Y192" s="50" t="e">
        <f t="shared" si="45"/>
        <v>#REF!</v>
      </c>
      <c r="Z192" s="23" t="e">
        <f t="shared" si="46"/>
        <v>#REF!</v>
      </c>
      <c r="AA192" s="28" t="e">
        <f t="shared" si="38"/>
        <v>#REF!</v>
      </c>
      <c r="AB192" s="29" t="e">
        <f t="shared" si="39"/>
        <v>#REF!</v>
      </c>
      <c r="AC192" s="28" t="e">
        <f t="shared" si="47"/>
        <v>#REF!</v>
      </c>
      <c r="AD192" s="23" t="e">
        <f t="shared" si="48"/>
        <v>#REF!</v>
      </c>
      <c r="AE192" s="53">
        <f t="shared" si="49"/>
        <v>0</v>
      </c>
      <c r="AF192" s="53">
        <f t="shared" si="50"/>
        <v>0</v>
      </c>
      <c r="AG192" s="53">
        <f t="shared" si="51"/>
        <v>0</v>
      </c>
      <c r="AH192" s="36" t="e">
        <f t="shared" si="53"/>
        <v>#REF!</v>
      </c>
      <c r="AM192" s="23">
        <f t="shared" si="52"/>
        <v>0</v>
      </c>
    </row>
    <row r="193" spans="1:39" x14ac:dyDescent="0.2">
      <c r="A193" s="23">
        <v>190</v>
      </c>
      <c r="B193" s="23" t="str">
        <f>VLOOKUP($A193,'[1]פרופיל מציע  + מסמכים שיש להגיש'!$C$6:$H$16555,2)</f>
        <v>ר.ח. מוסך החוף ראשון לציון בע"מ</v>
      </c>
      <c r="C193" s="23" t="str">
        <f t="shared" si="40"/>
        <v>0</v>
      </c>
      <c r="D193" s="41"/>
      <c r="E193" s="43"/>
      <c r="F193" s="43"/>
      <c r="G193" s="42"/>
      <c r="H193" s="43"/>
      <c r="I193" s="43"/>
      <c r="J193" s="42"/>
      <c r="K193" s="42"/>
      <c r="L193" s="42"/>
      <c r="M193" s="57" t="str">
        <f t="shared" si="37"/>
        <v/>
      </c>
      <c r="N193" s="27" t="str">
        <f>IF(M193="","",VLOOKUP($A193,'[1]פרופיל מציע  + מסמכים שיש להגיש'!$C$6:$H$16555,4))</f>
        <v/>
      </c>
      <c r="O193" s="46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6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23" t="str">
        <f t="shared" si="41"/>
        <v>not submittied</v>
      </c>
      <c r="R193" s="65" t="e">
        <f t="shared" si="42"/>
        <v>#NUM!</v>
      </c>
      <c r="W193" s="67">
        <f t="shared" si="43"/>
        <v>0</v>
      </c>
      <c r="X193" s="23">
        <f t="shared" si="44"/>
        <v>7629</v>
      </c>
      <c r="Y193" s="50" t="e">
        <f t="shared" si="45"/>
        <v>#REF!</v>
      </c>
      <c r="Z193" s="23" t="e">
        <f t="shared" si="46"/>
        <v>#REF!</v>
      </c>
      <c r="AA193" s="28" t="e">
        <f t="shared" si="38"/>
        <v>#REF!</v>
      </c>
      <c r="AB193" s="29" t="e">
        <f t="shared" si="39"/>
        <v>#REF!</v>
      </c>
      <c r="AC193" s="28" t="e">
        <f t="shared" si="47"/>
        <v>#REF!</v>
      </c>
      <c r="AD193" s="23" t="e">
        <f t="shared" si="48"/>
        <v>#REF!</v>
      </c>
      <c r="AE193" s="53">
        <f t="shared" si="49"/>
        <v>0</v>
      </c>
      <c r="AF193" s="53">
        <f t="shared" si="50"/>
        <v>0</v>
      </c>
      <c r="AG193" s="53">
        <f t="shared" si="51"/>
        <v>0</v>
      </c>
      <c r="AH193" s="36" t="e">
        <f t="shared" si="53"/>
        <v>#REF!</v>
      </c>
      <c r="AM193" s="23">
        <f t="shared" si="52"/>
        <v>0</v>
      </c>
    </row>
    <row r="194" spans="1:39" x14ac:dyDescent="0.2">
      <c r="A194" s="23">
        <v>191</v>
      </c>
      <c r="B194" s="23" t="str">
        <f>VLOOKUP($A194,'[1]פרופיל מציע  + מסמכים שיש להגיש'!$C$6:$H$16555,2)</f>
        <v>אהרון לוי - יצחק כהן בע"מ</v>
      </c>
      <c r="C194" s="23" t="str">
        <f t="shared" si="40"/>
        <v>0</v>
      </c>
      <c r="D194" s="41"/>
      <c r="E194" s="43"/>
      <c r="F194" s="43"/>
      <c r="G194" s="42"/>
      <c r="H194" s="43"/>
      <c r="I194" s="43"/>
      <c r="J194" s="42"/>
      <c r="K194" s="42"/>
      <c r="L194" s="42"/>
      <c r="M194" s="57" t="str">
        <f t="shared" si="37"/>
        <v/>
      </c>
      <c r="N194" s="27" t="str">
        <f>IF(M194="","",VLOOKUP($A194,'[1]פרופיל מציע  + מסמכים שיש להגיש'!$C$6:$H$16555,4))</f>
        <v/>
      </c>
      <c r="O194" s="46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6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23" t="str">
        <f t="shared" si="41"/>
        <v>not submittied</v>
      </c>
      <c r="R194" s="65" t="e">
        <f t="shared" si="42"/>
        <v>#NUM!</v>
      </c>
      <c r="W194" s="67">
        <f t="shared" si="43"/>
        <v>0</v>
      </c>
      <c r="X194" s="23">
        <f t="shared" si="44"/>
        <v>7629</v>
      </c>
      <c r="Y194" s="50" t="e">
        <f t="shared" si="45"/>
        <v>#REF!</v>
      </c>
      <c r="Z194" s="23" t="e">
        <f t="shared" si="46"/>
        <v>#REF!</v>
      </c>
      <c r="AA194" s="28" t="e">
        <f t="shared" si="38"/>
        <v>#REF!</v>
      </c>
      <c r="AB194" s="29" t="e">
        <f t="shared" si="39"/>
        <v>#REF!</v>
      </c>
      <c r="AC194" s="28" t="e">
        <f t="shared" si="47"/>
        <v>#REF!</v>
      </c>
      <c r="AD194" s="23" t="e">
        <f t="shared" si="48"/>
        <v>#REF!</v>
      </c>
      <c r="AE194" s="53">
        <f t="shared" si="49"/>
        <v>0</v>
      </c>
      <c r="AF194" s="53">
        <f t="shared" si="50"/>
        <v>0</v>
      </c>
      <c r="AG194" s="53">
        <f t="shared" si="51"/>
        <v>0</v>
      </c>
      <c r="AH194" s="36" t="e">
        <f t="shared" si="53"/>
        <v>#REF!</v>
      </c>
      <c r="AM194" s="23">
        <f t="shared" si="52"/>
        <v>0</v>
      </c>
    </row>
    <row r="195" spans="1:39" x14ac:dyDescent="0.2">
      <c r="A195" s="23">
        <v>192</v>
      </c>
      <c r="B195" s="23" t="str">
        <f>VLOOKUP($A195,'[1]פרופיל מציע  + מסמכים שיש להגיש'!$C$6:$H$16555,2)</f>
        <v>המוסך המרכזי יפנאוטו בע"מ</v>
      </c>
      <c r="C195" s="23" t="str">
        <f t="shared" si="40"/>
        <v>0</v>
      </c>
      <c r="D195" s="41"/>
      <c r="E195" s="43"/>
      <c r="F195" s="43"/>
      <c r="G195" s="42"/>
      <c r="H195" s="43"/>
      <c r="I195" s="43"/>
      <c r="J195" s="42"/>
      <c r="K195" s="42"/>
      <c r="L195" s="42"/>
      <c r="M195" s="57" t="str">
        <f t="shared" si="37"/>
        <v/>
      </c>
      <c r="N195" s="27" t="str">
        <f>IF(M195="","",VLOOKUP($A195,'[1]פרופיל מציע  + מסמכים שיש להגיש'!$C$6:$H$16555,4))</f>
        <v/>
      </c>
      <c r="O195" s="46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6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23" t="str">
        <f t="shared" si="41"/>
        <v>not submittied</v>
      </c>
      <c r="R195" s="65" t="e">
        <f t="shared" si="42"/>
        <v>#NUM!</v>
      </c>
      <c r="W195" s="67">
        <f t="shared" si="43"/>
        <v>0</v>
      </c>
      <c r="X195" s="23">
        <f t="shared" si="44"/>
        <v>7629</v>
      </c>
      <c r="Y195" s="50" t="e">
        <f t="shared" si="45"/>
        <v>#REF!</v>
      </c>
      <c r="Z195" s="23" t="e">
        <f t="shared" si="46"/>
        <v>#REF!</v>
      </c>
      <c r="AA195" s="28" t="e">
        <f t="shared" si="38"/>
        <v>#REF!</v>
      </c>
      <c r="AB195" s="29" t="e">
        <f t="shared" si="39"/>
        <v>#REF!</v>
      </c>
      <c r="AC195" s="28" t="e">
        <f t="shared" si="47"/>
        <v>#REF!</v>
      </c>
      <c r="AD195" s="23" t="e">
        <f t="shared" si="48"/>
        <v>#REF!</v>
      </c>
      <c r="AE195" s="53">
        <f t="shared" si="49"/>
        <v>0</v>
      </c>
      <c r="AF195" s="53">
        <f t="shared" si="50"/>
        <v>0</v>
      </c>
      <c r="AG195" s="53">
        <f t="shared" si="51"/>
        <v>0</v>
      </c>
      <c r="AH195" s="36" t="e">
        <f t="shared" si="53"/>
        <v>#REF!</v>
      </c>
      <c r="AM195" s="23">
        <f t="shared" si="52"/>
        <v>0</v>
      </c>
    </row>
    <row r="196" spans="1:39" x14ac:dyDescent="0.2">
      <c r="A196" s="23">
        <v>193</v>
      </c>
      <c r="B196" s="23" t="str">
        <f>VLOOKUP($A196,'[1]פרופיל מציע  + מסמכים שיש להגיש'!$C$6:$H$16555,2)</f>
        <v>ד.ר. וולמן בע"מ</v>
      </c>
      <c r="C196" s="23" t="str">
        <f t="shared" si="40"/>
        <v>0</v>
      </c>
      <c r="D196" s="41"/>
      <c r="E196" s="43"/>
      <c r="F196" s="43"/>
      <c r="G196" s="42"/>
      <c r="H196" s="43"/>
      <c r="I196" s="43"/>
      <c r="J196" s="42"/>
      <c r="K196" s="42"/>
      <c r="L196" s="42"/>
      <c r="M196" s="57" t="str">
        <f t="shared" ref="M196:M259" si="54">IF(COUNT(D196:L196)=9,$AH196,"")</f>
        <v/>
      </c>
      <c r="N196" s="27" t="str">
        <f>IF(M196="","",VLOOKUP($A196,'[1]פרופיל מציע  + מסמכים שיש להגיש'!$C$6:$H$16555,4))</f>
        <v/>
      </c>
      <c r="O196" s="46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6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23" t="str">
        <f t="shared" si="41"/>
        <v>not submittied</v>
      </c>
      <c r="R196" s="65" t="e">
        <f t="shared" si="42"/>
        <v>#NUM!</v>
      </c>
      <c r="W196" s="67">
        <f t="shared" si="43"/>
        <v>0</v>
      </c>
      <c r="X196" s="23">
        <f t="shared" si="44"/>
        <v>7629</v>
      </c>
      <c r="Y196" s="50" t="e">
        <f t="shared" si="45"/>
        <v>#REF!</v>
      </c>
      <c r="Z196" s="23" t="e">
        <f t="shared" si="46"/>
        <v>#REF!</v>
      </c>
      <c r="AA196" s="28" t="e">
        <f t="shared" ref="AA196:AA259" si="55">SUM($BL$40:$BL$43)*$G196</f>
        <v>#REF!</v>
      </c>
      <c r="AB196" s="29" t="e">
        <f t="shared" ref="AB196:AB259" si="56">0.7*SUM($BM$40:$BM$43)*(1-$H196)+0.3*SUM($BN$40:$BN$43)*(1-$I196)</f>
        <v>#REF!</v>
      </c>
      <c r="AC196" s="28" t="e">
        <f t="shared" si="47"/>
        <v>#REF!</v>
      </c>
      <c r="AD196" s="23" t="e">
        <f t="shared" si="48"/>
        <v>#REF!</v>
      </c>
      <c r="AE196" s="53">
        <f t="shared" si="49"/>
        <v>0</v>
      </c>
      <c r="AF196" s="53">
        <f t="shared" si="50"/>
        <v>0</v>
      </c>
      <c r="AG196" s="53">
        <f t="shared" si="51"/>
        <v>0</v>
      </c>
      <c r="AH196" s="36" t="e">
        <f t="shared" si="53"/>
        <v>#REF!</v>
      </c>
      <c r="AM196" s="23">
        <f t="shared" si="52"/>
        <v>0</v>
      </c>
    </row>
    <row r="197" spans="1:39" x14ac:dyDescent="0.2">
      <c r="A197" s="23">
        <v>194</v>
      </c>
      <c r="B197" s="23" t="str">
        <f>VLOOKUP($A197,'[1]פרופיל מציע  + מסמכים שיש להגיש'!$C$6:$H$16555,2)</f>
        <v>מוסכי ניסים ארביב בע"מ</v>
      </c>
      <c r="C197" s="23" t="str">
        <f t="shared" ref="C197:C260" si="57">IF(D197&gt;0,"1","0")</f>
        <v>0</v>
      </c>
      <c r="D197" s="41"/>
      <c r="E197" s="43"/>
      <c r="F197" s="43"/>
      <c r="G197" s="42"/>
      <c r="H197" s="43"/>
      <c r="I197" s="43"/>
      <c r="J197" s="42"/>
      <c r="K197" s="42"/>
      <c r="L197" s="42"/>
      <c r="M197" s="57" t="str">
        <f t="shared" si="54"/>
        <v/>
      </c>
      <c r="N197" s="27" t="str">
        <f>IF(M197="","",VLOOKUP($A197,'[1]פרופיל מציע  + מסמכים שיש להגיש'!$C$6:$H$16555,4))</f>
        <v/>
      </c>
      <c r="O197" s="46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6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23" t="str">
        <f t="shared" ref="Q197:Q260" si="58">IF($D197&gt;0,IF(AND($O197="",$P197=""),IF($M197&lt;1.1*$T$5,"in","out"),"in"),"not submittied")</f>
        <v>not submittied</v>
      </c>
      <c r="R197" s="65" t="e">
        <f t="shared" ref="R197:R260" si="59">IF(AND(O$4="",$P197=""),IF($D197&gt;0,IF(AND($O197="",$P197="",$Q197="in",$M197&gt;$T$5),$T$5,$M197)),"")</f>
        <v>#NUM!</v>
      </c>
      <c r="W197" s="67">
        <f t="shared" ref="W197:W260" si="60">40*$D197</f>
        <v>0</v>
      </c>
      <c r="X197" s="23">
        <f t="shared" ref="X197:X260" si="61">5627*(1-$E197)+2002*(1-$F197)</f>
        <v>7629</v>
      </c>
      <c r="Y197" s="50" t="e">
        <f t="shared" ref="Y197:Y260" si="62">$G197*SUM($BT$5:$CK$5)</f>
        <v>#REF!</v>
      </c>
      <c r="Z197" s="23" t="e">
        <f t="shared" ref="Z197:Z260" si="63">SUM($BT$6:$CK$17)*(0.8*(1-$H197)+0.2*0.75*(1-$I197))</f>
        <v>#REF!</v>
      </c>
      <c r="AA197" s="28" t="e">
        <f t="shared" si="55"/>
        <v>#REF!</v>
      </c>
      <c r="AB197" s="29" t="e">
        <f t="shared" si="56"/>
        <v>#REF!</v>
      </c>
      <c r="AC197" s="28" t="e">
        <f t="shared" ref="AC197:AC260" si="64">SUM($BL$4:$BL$34)*$G197</f>
        <v>#REF!</v>
      </c>
      <c r="AD197" s="23" t="e">
        <f t="shared" ref="AD197:AD260" si="65">0.5*SUM($BM$4:$BM$34)*(1-$H197)+0.5*0.75*(1-$I197)*SUM($BM$4:$BM$34)</f>
        <v>#REF!</v>
      </c>
      <c r="AE197" s="53">
        <f t="shared" ref="AE197:AE260" si="66">$J197*3</f>
        <v>0</v>
      </c>
      <c r="AF197" s="53">
        <f t="shared" ref="AF197:AF260" si="67">$K197*4</f>
        <v>0</v>
      </c>
      <c r="AG197" s="53">
        <f t="shared" ref="AG197:AG260" si="68">$L197*12</f>
        <v>0</v>
      </c>
      <c r="AH197" s="36" t="e">
        <f t="shared" si="53"/>
        <v>#REF!</v>
      </c>
      <c r="AM197" s="23">
        <f t="shared" ref="AM197:AM260" si="69">IF(Q198="בפנים",N197,0)</f>
        <v>0</v>
      </c>
    </row>
    <row r="198" spans="1:39" x14ac:dyDescent="0.2">
      <c r="A198" s="23">
        <v>195</v>
      </c>
      <c r="B198" s="23" t="str">
        <f>VLOOKUP($A198,'[1]פרופיל מציע  + מסמכים שיש להגיש'!$C$6:$H$16555,2)</f>
        <v>א.א. קאר סנטר</v>
      </c>
      <c r="C198" s="23" t="str">
        <f t="shared" si="57"/>
        <v>0</v>
      </c>
      <c r="D198" s="41"/>
      <c r="E198" s="43"/>
      <c r="F198" s="43"/>
      <c r="G198" s="42"/>
      <c r="H198" s="43"/>
      <c r="I198" s="43"/>
      <c r="J198" s="42"/>
      <c r="K198" s="42"/>
      <c r="L198" s="42"/>
      <c r="M198" s="57" t="str">
        <f t="shared" si="54"/>
        <v/>
      </c>
      <c r="N198" s="27" t="str">
        <f>IF(M198="","",VLOOKUP($A198,'[1]פרופיל מציע  + מסמכים שיש להגיש'!$C$6:$H$16555,4))</f>
        <v/>
      </c>
      <c r="O198" s="46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6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23" t="str">
        <f t="shared" si="58"/>
        <v>not submittied</v>
      </c>
      <c r="R198" s="65" t="e">
        <f t="shared" si="59"/>
        <v>#NUM!</v>
      </c>
      <c r="W198" s="67">
        <f t="shared" si="60"/>
        <v>0</v>
      </c>
      <c r="X198" s="23">
        <f t="shared" si="61"/>
        <v>7629</v>
      </c>
      <c r="Y198" s="50" t="e">
        <f t="shared" si="62"/>
        <v>#REF!</v>
      </c>
      <c r="Z198" s="23" t="e">
        <f t="shared" si="63"/>
        <v>#REF!</v>
      </c>
      <c r="AA198" s="28" t="e">
        <f t="shared" si="55"/>
        <v>#REF!</v>
      </c>
      <c r="AB198" s="29" t="e">
        <f t="shared" si="56"/>
        <v>#REF!</v>
      </c>
      <c r="AC198" s="28" t="e">
        <f t="shared" si="64"/>
        <v>#REF!</v>
      </c>
      <c r="AD198" s="23" t="e">
        <f t="shared" si="65"/>
        <v>#REF!</v>
      </c>
      <c r="AE198" s="53">
        <f t="shared" si="66"/>
        <v>0</v>
      </c>
      <c r="AF198" s="53">
        <f t="shared" si="67"/>
        <v>0</v>
      </c>
      <c r="AG198" s="53">
        <f t="shared" si="68"/>
        <v>0</v>
      </c>
      <c r="AH198" s="36" t="e">
        <f t="shared" si="53"/>
        <v>#REF!</v>
      </c>
      <c r="AM198" s="23">
        <f t="shared" si="69"/>
        <v>0</v>
      </c>
    </row>
    <row r="199" spans="1:39" x14ac:dyDescent="0.2">
      <c r="A199" s="23">
        <v>196</v>
      </c>
      <c r="B199" s="23" t="str">
        <f>VLOOKUP($A199,'[1]פרופיל מציע  + מסמכים שיש להגיש'!$C$6:$H$16555,2)</f>
        <v>ש.גוטמן שרותי מוסך בע"מ</v>
      </c>
      <c r="C199" s="23" t="str">
        <f t="shared" si="57"/>
        <v>0</v>
      </c>
      <c r="D199" s="41"/>
      <c r="E199" s="43"/>
      <c r="F199" s="43"/>
      <c r="G199" s="42"/>
      <c r="H199" s="43"/>
      <c r="I199" s="43"/>
      <c r="J199" s="42"/>
      <c r="K199" s="42"/>
      <c r="L199" s="42"/>
      <c r="M199" s="57" t="str">
        <f t="shared" si="54"/>
        <v/>
      </c>
      <c r="N199" s="27" t="str">
        <f>IF(M199="","",VLOOKUP($A199,'[1]פרופיל מציע  + מסמכים שיש להגיש'!$C$6:$H$16555,4))</f>
        <v/>
      </c>
      <c r="O199" s="46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6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23" t="str">
        <f t="shared" si="58"/>
        <v>not submittied</v>
      </c>
      <c r="R199" s="65" t="e">
        <f t="shared" si="59"/>
        <v>#NUM!</v>
      </c>
      <c r="W199" s="67">
        <f t="shared" si="60"/>
        <v>0</v>
      </c>
      <c r="X199" s="23">
        <f t="shared" si="61"/>
        <v>7629</v>
      </c>
      <c r="Y199" s="50" t="e">
        <f t="shared" si="62"/>
        <v>#REF!</v>
      </c>
      <c r="Z199" s="23" t="e">
        <f t="shared" si="63"/>
        <v>#REF!</v>
      </c>
      <c r="AA199" s="28" t="e">
        <f t="shared" si="55"/>
        <v>#REF!</v>
      </c>
      <c r="AB199" s="29" t="e">
        <f t="shared" si="56"/>
        <v>#REF!</v>
      </c>
      <c r="AC199" s="28" t="e">
        <f t="shared" si="64"/>
        <v>#REF!</v>
      </c>
      <c r="AD199" s="23" t="e">
        <f t="shared" si="65"/>
        <v>#REF!</v>
      </c>
      <c r="AE199" s="53">
        <f t="shared" si="66"/>
        <v>0</v>
      </c>
      <c r="AF199" s="53">
        <f t="shared" si="67"/>
        <v>0</v>
      </c>
      <c r="AG199" s="53">
        <f t="shared" si="68"/>
        <v>0</v>
      </c>
      <c r="AH199" s="36" t="e">
        <f t="shared" si="53"/>
        <v>#REF!</v>
      </c>
      <c r="AM199" s="23">
        <f t="shared" si="69"/>
        <v>0</v>
      </c>
    </row>
    <row r="200" spans="1:39" x14ac:dyDescent="0.2">
      <c r="A200" s="23">
        <v>197</v>
      </c>
      <c r="B200" s="23" t="str">
        <f>VLOOKUP($A200,'[1]פרופיל מציע  + מסמכים שיש להגיש'!$C$6:$H$16555,2)</f>
        <v>קליל עסקי רכב</v>
      </c>
      <c r="C200" s="23" t="str">
        <f t="shared" si="57"/>
        <v>0</v>
      </c>
      <c r="D200" s="41"/>
      <c r="E200" s="43"/>
      <c r="F200" s="43"/>
      <c r="G200" s="42"/>
      <c r="H200" s="43"/>
      <c r="I200" s="43"/>
      <c r="J200" s="42"/>
      <c r="K200" s="42"/>
      <c r="L200" s="42"/>
      <c r="M200" s="57" t="str">
        <f t="shared" si="54"/>
        <v/>
      </c>
      <c r="N200" s="27" t="str">
        <f>IF(M200="","",VLOOKUP($A200,'[1]פרופיל מציע  + מסמכים שיש להגיש'!$C$6:$H$16555,4))</f>
        <v/>
      </c>
      <c r="O200" s="46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6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23" t="str">
        <f t="shared" si="58"/>
        <v>not submittied</v>
      </c>
      <c r="R200" s="65" t="e">
        <f t="shared" si="59"/>
        <v>#NUM!</v>
      </c>
      <c r="W200" s="67">
        <f t="shared" si="60"/>
        <v>0</v>
      </c>
      <c r="X200" s="23">
        <f t="shared" si="61"/>
        <v>7629</v>
      </c>
      <c r="Y200" s="50" t="e">
        <f t="shared" si="62"/>
        <v>#REF!</v>
      </c>
      <c r="Z200" s="23" t="e">
        <f t="shared" si="63"/>
        <v>#REF!</v>
      </c>
      <c r="AA200" s="28" t="e">
        <f t="shared" si="55"/>
        <v>#REF!</v>
      </c>
      <c r="AB200" s="29" t="e">
        <f t="shared" si="56"/>
        <v>#REF!</v>
      </c>
      <c r="AC200" s="28" t="e">
        <f t="shared" si="64"/>
        <v>#REF!</v>
      </c>
      <c r="AD200" s="23" t="e">
        <f t="shared" si="65"/>
        <v>#REF!</v>
      </c>
      <c r="AE200" s="53">
        <f t="shared" si="66"/>
        <v>0</v>
      </c>
      <c r="AF200" s="53">
        <f t="shared" si="67"/>
        <v>0</v>
      </c>
      <c r="AG200" s="53">
        <f t="shared" si="68"/>
        <v>0</v>
      </c>
      <c r="AH200" s="36" t="e">
        <f t="shared" si="53"/>
        <v>#REF!</v>
      </c>
      <c r="AM200" s="23">
        <f t="shared" si="69"/>
        <v>0</v>
      </c>
    </row>
    <row r="201" spans="1:39" x14ac:dyDescent="0.2">
      <c r="A201" s="23">
        <v>198</v>
      </c>
      <c r="B201" s="23" t="str">
        <f>VLOOKUP($A201,'[1]פרופיל מציע  + מסמכים שיש להגיש'!$C$6:$H$16555,2)</f>
        <v>אלון מוסכי רכב בע"מ</v>
      </c>
      <c r="C201" s="23" t="str">
        <f t="shared" si="57"/>
        <v>0</v>
      </c>
      <c r="D201" s="41"/>
      <c r="E201" s="43"/>
      <c r="F201" s="43"/>
      <c r="G201" s="42"/>
      <c r="H201" s="43"/>
      <c r="I201" s="43"/>
      <c r="J201" s="42"/>
      <c r="K201" s="42"/>
      <c r="L201" s="42"/>
      <c r="M201" s="57" t="str">
        <f t="shared" si="54"/>
        <v/>
      </c>
      <c r="N201" s="27" t="str">
        <f>IF(M201="","",VLOOKUP($A201,'[1]פרופיל מציע  + מסמכים שיש להגיש'!$C$6:$H$16555,4))</f>
        <v/>
      </c>
      <c r="O201" s="46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6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23" t="str">
        <f t="shared" si="58"/>
        <v>not submittied</v>
      </c>
      <c r="R201" s="65" t="e">
        <f t="shared" si="59"/>
        <v>#NUM!</v>
      </c>
      <c r="W201" s="67">
        <f t="shared" si="60"/>
        <v>0</v>
      </c>
      <c r="X201" s="23">
        <f t="shared" si="61"/>
        <v>7629</v>
      </c>
      <c r="Y201" s="50" t="e">
        <f t="shared" si="62"/>
        <v>#REF!</v>
      </c>
      <c r="Z201" s="23" t="e">
        <f t="shared" si="63"/>
        <v>#REF!</v>
      </c>
      <c r="AA201" s="28" t="e">
        <f t="shared" si="55"/>
        <v>#REF!</v>
      </c>
      <c r="AB201" s="29" t="e">
        <f t="shared" si="56"/>
        <v>#REF!</v>
      </c>
      <c r="AC201" s="28" t="e">
        <f t="shared" si="64"/>
        <v>#REF!</v>
      </c>
      <c r="AD201" s="23" t="e">
        <f t="shared" si="65"/>
        <v>#REF!</v>
      </c>
      <c r="AE201" s="53">
        <f t="shared" si="66"/>
        <v>0</v>
      </c>
      <c r="AF201" s="53">
        <f t="shared" si="67"/>
        <v>0</v>
      </c>
      <c r="AG201" s="53">
        <f t="shared" si="68"/>
        <v>0</v>
      </c>
      <c r="AH201" s="36" t="e">
        <f t="shared" ref="AH201:AH264" si="70">SUM(W201:AG201)</f>
        <v>#REF!</v>
      </c>
      <c r="AM201" s="23">
        <f t="shared" si="69"/>
        <v>0</v>
      </c>
    </row>
    <row r="202" spans="1:39" x14ac:dyDescent="0.2">
      <c r="A202" s="23">
        <v>199</v>
      </c>
      <c r="B202" s="23" t="str">
        <f>VLOOKUP($A202,'[1]פרופיל מציע  + מסמכים שיש להגיש'!$C$6:$H$16555,2)</f>
        <v>מרכז שירות אם קלאס בע"מ</v>
      </c>
      <c r="C202" s="23" t="str">
        <f t="shared" si="57"/>
        <v>0</v>
      </c>
      <c r="D202" s="41"/>
      <c r="E202" s="43"/>
      <c r="F202" s="43"/>
      <c r="G202" s="42"/>
      <c r="H202" s="43"/>
      <c r="I202" s="43"/>
      <c r="J202" s="42"/>
      <c r="K202" s="42"/>
      <c r="L202" s="42"/>
      <c r="M202" s="57" t="str">
        <f t="shared" si="54"/>
        <v/>
      </c>
      <c r="N202" s="27" t="str">
        <f>IF(M202="","",VLOOKUP($A202,'[1]פרופיל מציע  + מסמכים שיש להגיש'!$C$6:$H$16555,4))</f>
        <v/>
      </c>
      <c r="O202" s="46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6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23" t="str">
        <f t="shared" si="58"/>
        <v>not submittied</v>
      </c>
      <c r="R202" s="65" t="e">
        <f t="shared" si="59"/>
        <v>#NUM!</v>
      </c>
      <c r="W202" s="67">
        <f t="shared" si="60"/>
        <v>0</v>
      </c>
      <c r="X202" s="23">
        <f t="shared" si="61"/>
        <v>7629</v>
      </c>
      <c r="Y202" s="50" t="e">
        <f t="shared" si="62"/>
        <v>#REF!</v>
      </c>
      <c r="Z202" s="23" t="e">
        <f t="shared" si="63"/>
        <v>#REF!</v>
      </c>
      <c r="AA202" s="28" t="e">
        <f t="shared" si="55"/>
        <v>#REF!</v>
      </c>
      <c r="AB202" s="29" t="e">
        <f t="shared" si="56"/>
        <v>#REF!</v>
      </c>
      <c r="AC202" s="28" t="e">
        <f t="shared" si="64"/>
        <v>#REF!</v>
      </c>
      <c r="AD202" s="23" t="e">
        <f t="shared" si="65"/>
        <v>#REF!</v>
      </c>
      <c r="AE202" s="53">
        <f t="shared" si="66"/>
        <v>0</v>
      </c>
      <c r="AF202" s="53">
        <f t="shared" si="67"/>
        <v>0</v>
      </c>
      <c r="AG202" s="53">
        <f t="shared" si="68"/>
        <v>0</v>
      </c>
      <c r="AH202" s="36" t="e">
        <f t="shared" si="70"/>
        <v>#REF!</v>
      </c>
      <c r="AM202" s="23">
        <f t="shared" si="69"/>
        <v>0</v>
      </c>
    </row>
    <row r="203" spans="1:39" x14ac:dyDescent="0.2">
      <c r="A203" s="23">
        <v>200</v>
      </c>
      <c r="B203" s="23" t="str">
        <f>VLOOKUP($A203,'[1]פרופיל מציע  + מסמכים שיש להגיש'!$C$6:$H$16555,2)</f>
        <v>מרכז שירות ברוש בע"מ</v>
      </c>
      <c r="C203" s="23" t="str">
        <f t="shared" si="57"/>
        <v>0</v>
      </c>
      <c r="D203" s="41"/>
      <c r="E203" s="43"/>
      <c r="F203" s="43"/>
      <c r="G203" s="42"/>
      <c r="H203" s="43"/>
      <c r="I203" s="43"/>
      <c r="J203" s="42"/>
      <c r="K203" s="42"/>
      <c r="L203" s="42"/>
      <c r="M203" s="57" t="str">
        <f t="shared" si="54"/>
        <v/>
      </c>
      <c r="N203" s="27" t="str">
        <f>IF(M203="","",VLOOKUP($A203,'[1]פרופיל מציע  + מסמכים שיש להגיש'!$C$6:$H$16555,4))</f>
        <v/>
      </c>
      <c r="O203" s="46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6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23" t="str">
        <f t="shared" si="58"/>
        <v>not submittied</v>
      </c>
      <c r="R203" s="65" t="e">
        <f t="shared" si="59"/>
        <v>#NUM!</v>
      </c>
      <c r="W203" s="67">
        <f t="shared" si="60"/>
        <v>0</v>
      </c>
      <c r="X203" s="23">
        <f t="shared" si="61"/>
        <v>7629</v>
      </c>
      <c r="Y203" s="50" t="e">
        <f t="shared" si="62"/>
        <v>#REF!</v>
      </c>
      <c r="Z203" s="23" t="e">
        <f t="shared" si="63"/>
        <v>#REF!</v>
      </c>
      <c r="AA203" s="28" t="e">
        <f t="shared" si="55"/>
        <v>#REF!</v>
      </c>
      <c r="AB203" s="29" t="e">
        <f t="shared" si="56"/>
        <v>#REF!</v>
      </c>
      <c r="AC203" s="28" t="e">
        <f t="shared" si="64"/>
        <v>#REF!</v>
      </c>
      <c r="AD203" s="23" t="e">
        <f t="shared" si="65"/>
        <v>#REF!</v>
      </c>
      <c r="AE203" s="53">
        <f t="shared" si="66"/>
        <v>0</v>
      </c>
      <c r="AF203" s="53">
        <f t="shared" si="67"/>
        <v>0</v>
      </c>
      <c r="AG203" s="53">
        <f t="shared" si="68"/>
        <v>0</v>
      </c>
      <c r="AH203" s="36" t="e">
        <f t="shared" si="70"/>
        <v>#REF!</v>
      </c>
      <c r="AM203" s="23">
        <f t="shared" si="69"/>
        <v>0</v>
      </c>
    </row>
    <row r="204" spans="1:39" x14ac:dyDescent="0.2">
      <c r="A204" s="23">
        <v>201</v>
      </c>
      <c r="B204" s="23" t="str">
        <f>VLOOKUP($A204,'[1]פרופיל מציע  + מסמכים שיש להגיש'!$C$6:$H$16555,2)</f>
        <v>מוסך סיידון בע"מ</v>
      </c>
      <c r="C204" s="23" t="str">
        <f t="shared" si="57"/>
        <v>0</v>
      </c>
      <c r="D204" s="41"/>
      <c r="E204" s="43"/>
      <c r="F204" s="43"/>
      <c r="G204" s="42"/>
      <c r="H204" s="43"/>
      <c r="I204" s="43"/>
      <c r="J204" s="42"/>
      <c r="K204" s="42"/>
      <c r="L204" s="42"/>
      <c r="M204" s="57" t="str">
        <f t="shared" si="54"/>
        <v/>
      </c>
      <c r="N204" s="27" t="str">
        <f>IF(M204="","",VLOOKUP($A204,'[1]פרופיל מציע  + מסמכים שיש להגיש'!$C$6:$H$16555,4))</f>
        <v/>
      </c>
      <c r="O204" s="46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6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23" t="str">
        <f t="shared" si="58"/>
        <v>not submittied</v>
      </c>
      <c r="R204" s="65" t="e">
        <f t="shared" si="59"/>
        <v>#NUM!</v>
      </c>
      <c r="W204" s="67">
        <f t="shared" si="60"/>
        <v>0</v>
      </c>
      <c r="X204" s="23">
        <f t="shared" si="61"/>
        <v>7629</v>
      </c>
      <c r="Y204" s="50" t="e">
        <f t="shared" si="62"/>
        <v>#REF!</v>
      </c>
      <c r="Z204" s="23" t="e">
        <f t="shared" si="63"/>
        <v>#REF!</v>
      </c>
      <c r="AA204" s="28" t="e">
        <f t="shared" si="55"/>
        <v>#REF!</v>
      </c>
      <c r="AB204" s="29" t="e">
        <f t="shared" si="56"/>
        <v>#REF!</v>
      </c>
      <c r="AC204" s="28" t="e">
        <f t="shared" si="64"/>
        <v>#REF!</v>
      </c>
      <c r="AD204" s="23" t="e">
        <f t="shared" si="65"/>
        <v>#REF!</v>
      </c>
      <c r="AE204" s="53">
        <f t="shared" si="66"/>
        <v>0</v>
      </c>
      <c r="AF204" s="53">
        <f t="shared" si="67"/>
        <v>0</v>
      </c>
      <c r="AG204" s="53">
        <f t="shared" si="68"/>
        <v>0</v>
      </c>
      <c r="AH204" s="36" t="e">
        <f t="shared" si="70"/>
        <v>#REF!</v>
      </c>
      <c r="AM204" s="23">
        <f t="shared" si="69"/>
        <v>0</v>
      </c>
    </row>
    <row r="205" spans="1:39" x14ac:dyDescent="0.2">
      <c r="A205" s="23">
        <v>202</v>
      </c>
      <c r="B205" s="23" t="str">
        <f>VLOOKUP($A205,'[1]פרופיל מציע  + מסמכים שיש להגיש'!$C$6:$H$16555,2)</f>
        <v>מרכז שירות 10 בע"מ</v>
      </c>
      <c r="C205" s="23" t="str">
        <f t="shared" si="57"/>
        <v>0</v>
      </c>
      <c r="D205" s="41"/>
      <c r="E205" s="43"/>
      <c r="F205" s="43"/>
      <c r="G205" s="42"/>
      <c r="H205" s="43"/>
      <c r="I205" s="43"/>
      <c r="J205" s="42"/>
      <c r="K205" s="42"/>
      <c r="L205" s="42"/>
      <c r="M205" s="57" t="str">
        <f t="shared" si="54"/>
        <v/>
      </c>
      <c r="N205" s="27" t="str">
        <f>IF(M205="","",VLOOKUP($A205,'[1]פרופיל מציע  + מסמכים שיש להגיש'!$C$6:$H$16555,4))</f>
        <v/>
      </c>
      <c r="O205" s="46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6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23" t="str">
        <f t="shared" si="58"/>
        <v>not submittied</v>
      </c>
      <c r="R205" s="65" t="e">
        <f t="shared" si="59"/>
        <v>#NUM!</v>
      </c>
      <c r="W205" s="67">
        <f t="shared" si="60"/>
        <v>0</v>
      </c>
      <c r="X205" s="23">
        <f t="shared" si="61"/>
        <v>7629</v>
      </c>
      <c r="Y205" s="50" t="e">
        <f t="shared" si="62"/>
        <v>#REF!</v>
      </c>
      <c r="Z205" s="23" t="e">
        <f t="shared" si="63"/>
        <v>#REF!</v>
      </c>
      <c r="AA205" s="28" t="e">
        <f t="shared" si="55"/>
        <v>#REF!</v>
      </c>
      <c r="AB205" s="29" t="e">
        <f t="shared" si="56"/>
        <v>#REF!</v>
      </c>
      <c r="AC205" s="28" t="e">
        <f t="shared" si="64"/>
        <v>#REF!</v>
      </c>
      <c r="AD205" s="23" t="e">
        <f t="shared" si="65"/>
        <v>#REF!</v>
      </c>
      <c r="AE205" s="53">
        <f t="shared" si="66"/>
        <v>0</v>
      </c>
      <c r="AF205" s="53">
        <f t="shared" si="67"/>
        <v>0</v>
      </c>
      <c r="AG205" s="53">
        <f t="shared" si="68"/>
        <v>0</v>
      </c>
      <c r="AH205" s="36" t="e">
        <f t="shared" si="70"/>
        <v>#REF!</v>
      </c>
      <c r="AM205" s="23">
        <f t="shared" si="69"/>
        <v>0</v>
      </c>
    </row>
    <row r="206" spans="1:39" x14ac:dyDescent="0.2">
      <c r="A206" s="23">
        <v>203</v>
      </c>
      <c r="B206" s="23" t="str">
        <f>VLOOKUP($A206,'[1]פרופיל מציע  + מסמכים שיש להגיש'!$C$6:$H$16555,2)</f>
        <v>אדומית שרותים לרכב בע"מ</v>
      </c>
      <c r="C206" s="23" t="str">
        <f t="shared" si="57"/>
        <v>0</v>
      </c>
      <c r="D206" s="41"/>
      <c r="E206" s="43"/>
      <c r="F206" s="43"/>
      <c r="G206" s="42"/>
      <c r="H206" s="43"/>
      <c r="I206" s="43"/>
      <c r="J206" s="42"/>
      <c r="K206" s="42"/>
      <c r="L206" s="42"/>
      <c r="M206" s="57" t="str">
        <f t="shared" si="54"/>
        <v/>
      </c>
      <c r="N206" s="27" t="str">
        <f>IF(M206="","",VLOOKUP($A206,'[1]פרופיל מציע  + מסמכים שיש להגיש'!$C$6:$H$16555,4))</f>
        <v/>
      </c>
      <c r="O206" s="46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6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23" t="str">
        <f t="shared" si="58"/>
        <v>not submittied</v>
      </c>
      <c r="R206" s="65" t="e">
        <f t="shared" si="59"/>
        <v>#NUM!</v>
      </c>
      <c r="W206" s="67">
        <f t="shared" si="60"/>
        <v>0</v>
      </c>
      <c r="X206" s="23">
        <f t="shared" si="61"/>
        <v>7629</v>
      </c>
      <c r="Y206" s="50" t="e">
        <f t="shared" si="62"/>
        <v>#REF!</v>
      </c>
      <c r="Z206" s="23" t="e">
        <f t="shared" si="63"/>
        <v>#REF!</v>
      </c>
      <c r="AA206" s="28" t="e">
        <f t="shared" si="55"/>
        <v>#REF!</v>
      </c>
      <c r="AB206" s="29" t="e">
        <f t="shared" si="56"/>
        <v>#REF!</v>
      </c>
      <c r="AC206" s="28" t="e">
        <f t="shared" si="64"/>
        <v>#REF!</v>
      </c>
      <c r="AD206" s="23" t="e">
        <f t="shared" si="65"/>
        <v>#REF!</v>
      </c>
      <c r="AE206" s="53">
        <f t="shared" si="66"/>
        <v>0</v>
      </c>
      <c r="AF206" s="53">
        <f t="shared" si="67"/>
        <v>0</v>
      </c>
      <c r="AG206" s="53">
        <f t="shared" si="68"/>
        <v>0</v>
      </c>
      <c r="AH206" s="36" t="e">
        <f t="shared" si="70"/>
        <v>#REF!</v>
      </c>
      <c r="AM206" s="23">
        <f t="shared" si="69"/>
        <v>0</v>
      </c>
    </row>
    <row r="207" spans="1:39" x14ac:dyDescent="0.2">
      <c r="A207" s="23">
        <v>204</v>
      </c>
      <c r="B207" s="23" t="str">
        <f>VLOOKUP($A207,'[1]פרופיל מציע  + מסמכים שיש להגיש'!$C$6:$H$16555,2)</f>
        <v>פולץ שירותי רכב בע"מ</v>
      </c>
      <c r="C207" s="23" t="str">
        <f t="shared" si="57"/>
        <v>0</v>
      </c>
      <c r="D207" s="41"/>
      <c r="E207" s="43"/>
      <c r="F207" s="43"/>
      <c r="G207" s="42"/>
      <c r="H207" s="43"/>
      <c r="I207" s="43"/>
      <c r="J207" s="42"/>
      <c r="K207" s="42"/>
      <c r="L207" s="42"/>
      <c r="M207" s="57" t="str">
        <f t="shared" si="54"/>
        <v/>
      </c>
      <c r="N207" s="27" t="str">
        <f>IF(M207="","",VLOOKUP($A207,'[1]פרופיל מציע  + מסמכים שיש להגיש'!$C$6:$H$16555,4))</f>
        <v/>
      </c>
      <c r="O207" s="46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6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23" t="str">
        <f t="shared" si="58"/>
        <v>not submittied</v>
      </c>
      <c r="R207" s="65" t="e">
        <f t="shared" si="59"/>
        <v>#NUM!</v>
      </c>
      <c r="W207" s="67">
        <f t="shared" si="60"/>
        <v>0</v>
      </c>
      <c r="X207" s="23">
        <f t="shared" si="61"/>
        <v>7629</v>
      </c>
      <c r="Y207" s="50" t="e">
        <f t="shared" si="62"/>
        <v>#REF!</v>
      </c>
      <c r="Z207" s="23" t="e">
        <f t="shared" si="63"/>
        <v>#REF!</v>
      </c>
      <c r="AA207" s="28" t="e">
        <f t="shared" si="55"/>
        <v>#REF!</v>
      </c>
      <c r="AB207" s="29" t="e">
        <f t="shared" si="56"/>
        <v>#REF!</v>
      </c>
      <c r="AC207" s="28" t="e">
        <f t="shared" si="64"/>
        <v>#REF!</v>
      </c>
      <c r="AD207" s="23" t="e">
        <f t="shared" si="65"/>
        <v>#REF!</v>
      </c>
      <c r="AE207" s="53">
        <f t="shared" si="66"/>
        <v>0</v>
      </c>
      <c r="AF207" s="53">
        <f t="shared" si="67"/>
        <v>0</v>
      </c>
      <c r="AG207" s="53">
        <f t="shared" si="68"/>
        <v>0</v>
      </c>
      <c r="AH207" s="36" t="e">
        <f t="shared" si="70"/>
        <v>#REF!</v>
      </c>
      <c r="AM207" s="23">
        <f t="shared" si="69"/>
        <v>0</v>
      </c>
    </row>
    <row r="208" spans="1:39" x14ac:dyDescent="0.2">
      <c r="A208" s="23">
        <v>205</v>
      </c>
      <c r="B208" s="23" t="str">
        <f>VLOOKUP($A208,'[1]פרופיל מציע  + מסמכים שיש להגיש'!$C$6:$H$16555,2)</f>
        <v>עוצמה שירותי רכב בע"מ</v>
      </c>
      <c r="C208" s="23" t="str">
        <f t="shared" si="57"/>
        <v>0</v>
      </c>
      <c r="D208" s="41"/>
      <c r="E208" s="43"/>
      <c r="F208" s="43"/>
      <c r="G208" s="42"/>
      <c r="H208" s="43"/>
      <c r="I208" s="43"/>
      <c r="J208" s="42"/>
      <c r="K208" s="42"/>
      <c r="L208" s="42"/>
      <c r="M208" s="57" t="str">
        <f t="shared" si="54"/>
        <v/>
      </c>
      <c r="N208" s="27" t="str">
        <f>IF(M208="","",VLOOKUP($A208,'[1]פרופיל מציע  + מסמכים שיש להגיש'!$C$6:$H$16555,4))</f>
        <v/>
      </c>
      <c r="O208" s="46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6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23" t="str">
        <f t="shared" si="58"/>
        <v>not submittied</v>
      </c>
      <c r="R208" s="65" t="e">
        <f t="shared" si="59"/>
        <v>#NUM!</v>
      </c>
      <c r="W208" s="67">
        <f t="shared" si="60"/>
        <v>0</v>
      </c>
      <c r="X208" s="23">
        <f t="shared" si="61"/>
        <v>7629</v>
      </c>
      <c r="Y208" s="50" t="e">
        <f t="shared" si="62"/>
        <v>#REF!</v>
      </c>
      <c r="Z208" s="23" t="e">
        <f t="shared" si="63"/>
        <v>#REF!</v>
      </c>
      <c r="AA208" s="28" t="e">
        <f t="shared" si="55"/>
        <v>#REF!</v>
      </c>
      <c r="AB208" s="29" t="e">
        <f t="shared" si="56"/>
        <v>#REF!</v>
      </c>
      <c r="AC208" s="28" t="e">
        <f t="shared" si="64"/>
        <v>#REF!</v>
      </c>
      <c r="AD208" s="23" t="e">
        <f t="shared" si="65"/>
        <v>#REF!</v>
      </c>
      <c r="AE208" s="53">
        <f t="shared" si="66"/>
        <v>0</v>
      </c>
      <c r="AF208" s="53">
        <f t="shared" si="67"/>
        <v>0</v>
      </c>
      <c r="AG208" s="53">
        <f t="shared" si="68"/>
        <v>0</v>
      </c>
      <c r="AH208" s="36" t="e">
        <f t="shared" si="70"/>
        <v>#REF!</v>
      </c>
      <c r="AM208" s="23">
        <f t="shared" si="69"/>
        <v>0</v>
      </c>
    </row>
    <row r="209" spans="1:39" x14ac:dyDescent="0.2">
      <c r="A209" s="23">
        <v>206</v>
      </c>
      <c r="B209" s="23" t="str">
        <f>VLOOKUP($A209,'[1]פרופיל מציע  + מסמכים שיש להגיש'!$C$6:$H$16555,2)</f>
        <v>מוסך נאמן יורם ויחיה בע"מ</v>
      </c>
      <c r="C209" s="23" t="str">
        <f t="shared" si="57"/>
        <v>0</v>
      </c>
      <c r="D209" s="41"/>
      <c r="E209" s="43"/>
      <c r="F209" s="43"/>
      <c r="G209" s="42"/>
      <c r="H209" s="43"/>
      <c r="I209" s="43"/>
      <c r="J209" s="42"/>
      <c r="K209" s="42"/>
      <c r="L209" s="42"/>
      <c r="M209" s="57" t="str">
        <f t="shared" si="54"/>
        <v/>
      </c>
      <c r="N209" s="27" t="str">
        <f>IF(M209="","",VLOOKUP($A209,'[1]פרופיל מציע  + מסמכים שיש להגיש'!$C$6:$H$16555,4))</f>
        <v/>
      </c>
      <c r="O209" s="46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6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23" t="str">
        <f t="shared" si="58"/>
        <v>not submittied</v>
      </c>
      <c r="R209" s="65" t="e">
        <f t="shared" si="59"/>
        <v>#NUM!</v>
      </c>
      <c r="W209" s="67">
        <f t="shared" si="60"/>
        <v>0</v>
      </c>
      <c r="X209" s="23">
        <f t="shared" si="61"/>
        <v>7629</v>
      </c>
      <c r="Y209" s="50" t="e">
        <f t="shared" si="62"/>
        <v>#REF!</v>
      </c>
      <c r="Z209" s="23" t="e">
        <f t="shared" si="63"/>
        <v>#REF!</v>
      </c>
      <c r="AA209" s="28" t="e">
        <f t="shared" si="55"/>
        <v>#REF!</v>
      </c>
      <c r="AB209" s="29" t="e">
        <f t="shared" si="56"/>
        <v>#REF!</v>
      </c>
      <c r="AC209" s="28" t="e">
        <f t="shared" si="64"/>
        <v>#REF!</v>
      </c>
      <c r="AD209" s="23" t="e">
        <f t="shared" si="65"/>
        <v>#REF!</v>
      </c>
      <c r="AE209" s="53">
        <f t="shared" si="66"/>
        <v>0</v>
      </c>
      <c r="AF209" s="53">
        <f t="shared" si="67"/>
        <v>0</v>
      </c>
      <c r="AG209" s="53">
        <f t="shared" si="68"/>
        <v>0</v>
      </c>
      <c r="AH209" s="36" t="e">
        <f t="shared" si="70"/>
        <v>#REF!</v>
      </c>
      <c r="AM209" s="23">
        <f t="shared" si="69"/>
        <v>0</v>
      </c>
    </row>
    <row r="210" spans="1:39" x14ac:dyDescent="0.2">
      <c r="A210" s="23">
        <v>207</v>
      </c>
      <c r="B210" s="23" t="str">
        <f>VLOOKUP($A210,'[1]פרופיל מציע  + מסמכים שיש להגיש'!$C$6:$H$16555,2)</f>
        <v>כלמוביל ירושלים</v>
      </c>
      <c r="C210" s="23" t="str">
        <f t="shared" si="57"/>
        <v>0</v>
      </c>
      <c r="D210" s="41"/>
      <c r="E210" s="43"/>
      <c r="F210" s="43"/>
      <c r="G210" s="42"/>
      <c r="H210" s="43"/>
      <c r="I210" s="43"/>
      <c r="J210" s="42"/>
      <c r="K210" s="42"/>
      <c r="L210" s="42"/>
      <c r="M210" s="57" t="str">
        <f t="shared" si="54"/>
        <v/>
      </c>
      <c r="N210" s="27" t="str">
        <f>IF(M210="","",VLOOKUP($A210,'[1]פרופיל מציע  + מסמכים שיש להגיש'!$C$6:$H$16555,4))</f>
        <v/>
      </c>
      <c r="O210" s="46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6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23" t="str">
        <f t="shared" si="58"/>
        <v>not submittied</v>
      </c>
      <c r="R210" s="65" t="e">
        <f t="shared" si="59"/>
        <v>#NUM!</v>
      </c>
      <c r="W210" s="67">
        <f t="shared" si="60"/>
        <v>0</v>
      </c>
      <c r="X210" s="23">
        <f t="shared" si="61"/>
        <v>7629</v>
      </c>
      <c r="Y210" s="50" t="e">
        <f t="shared" si="62"/>
        <v>#REF!</v>
      </c>
      <c r="Z210" s="23" t="e">
        <f t="shared" si="63"/>
        <v>#REF!</v>
      </c>
      <c r="AA210" s="28" t="e">
        <f t="shared" si="55"/>
        <v>#REF!</v>
      </c>
      <c r="AB210" s="29" t="e">
        <f t="shared" si="56"/>
        <v>#REF!</v>
      </c>
      <c r="AC210" s="28" t="e">
        <f t="shared" si="64"/>
        <v>#REF!</v>
      </c>
      <c r="AD210" s="23" t="e">
        <f t="shared" si="65"/>
        <v>#REF!</v>
      </c>
      <c r="AE210" s="53">
        <f t="shared" si="66"/>
        <v>0</v>
      </c>
      <c r="AF210" s="53">
        <f t="shared" si="67"/>
        <v>0</v>
      </c>
      <c r="AG210" s="53">
        <f t="shared" si="68"/>
        <v>0</v>
      </c>
      <c r="AH210" s="36" t="e">
        <f t="shared" si="70"/>
        <v>#REF!</v>
      </c>
      <c r="AM210" s="23">
        <f t="shared" si="69"/>
        <v>0</v>
      </c>
    </row>
    <row r="211" spans="1:39" x14ac:dyDescent="0.2">
      <c r="A211" s="23">
        <v>208</v>
      </c>
      <c r="B211" s="23" t="str">
        <f>VLOOKUP($A211,'[1]פרופיל מציע  + מסמכים שיש להגיש'!$C$6:$H$16555,2)</f>
        <v>כלמוביל חיפה</v>
      </c>
      <c r="C211" s="23" t="str">
        <f t="shared" si="57"/>
        <v>0</v>
      </c>
      <c r="D211" s="41"/>
      <c r="E211" s="43"/>
      <c r="F211" s="43"/>
      <c r="G211" s="42"/>
      <c r="H211" s="43"/>
      <c r="I211" s="43"/>
      <c r="J211" s="42"/>
      <c r="K211" s="42"/>
      <c r="L211" s="42"/>
      <c r="M211" s="57" t="str">
        <f t="shared" si="54"/>
        <v/>
      </c>
      <c r="N211" s="27" t="str">
        <f>IF(M211="","",VLOOKUP($A211,'[1]פרופיל מציע  + מסמכים שיש להגיש'!$C$6:$H$16555,4))</f>
        <v/>
      </c>
      <c r="O211" s="46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6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23" t="str">
        <f t="shared" si="58"/>
        <v>not submittied</v>
      </c>
      <c r="R211" s="65" t="e">
        <f t="shared" si="59"/>
        <v>#NUM!</v>
      </c>
      <c r="W211" s="67">
        <f t="shared" si="60"/>
        <v>0</v>
      </c>
      <c r="X211" s="23">
        <f t="shared" si="61"/>
        <v>7629</v>
      </c>
      <c r="Y211" s="50" t="e">
        <f t="shared" si="62"/>
        <v>#REF!</v>
      </c>
      <c r="Z211" s="23" t="e">
        <f t="shared" si="63"/>
        <v>#REF!</v>
      </c>
      <c r="AA211" s="28" t="e">
        <f t="shared" si="55"/>
        <v>#REF!</v>
      </c>
      <c r="AB211" s="29" t="e">
        <f t="shared" si="56"/>
        <v>#REF!</v>
      </c>
      <c r="AC211" s="28" t="e">
        <f t="shared" si="64"/>
        <v>#REF!</v>
      </c>
      <c r="AD211" s="23" t="e">
        <f t="shared" si="65"/>
        <v>#REF!</v>
      </c>
      <c r="AE211" s="53">
        <f t="shared" si="66"/>
        <v>0</v>
      </c>
      <c r="AF211" s="53">
        <f t="shared" si="67"/>
        <v>0</v>
      </c>
      <c r="AG211" s="53">
        <f t="shared" si="68"/>
        <v>0</v>
      </c>
      <c r="AH211" s="36" t="e">
        <f t="shared" si="70"/>
        <v>#REF!</v>
      </c>
      <c r="AM211" s="23">
        <f t="shared" si="69"/>
        <v>0</v>
      </c>
    </row>
    <row r="212" spans="1:39" x14ac:dyDescent="0.2">
      <c r="A212" s="23">
        <v>209</v>
      </c>
      <c r="B212" s="23" t="str">
        <f>VLOOKUP($A212,'[1]פרופיל מציע  + מסמכים שיש להגיש'!$C$6:$H$16555,2)</f>
        <v>כלמוביל פתח תקווה</v>
      </c>
      <c r="C212" s="23" t="str">
        <f t="shared" si="57"/>
        <v>0</v>
      </c>
      <c r="D212" s="41"/>
      <c r="E212" s="43"/>
      <c r="F212" s="43"/>
      <c r="G212" s="42"/>
      <c r="H212" s="43"/>
      <c r="I212" s="43"/>
      <c r="J212" s="42"/>
      <c r="K212" s="42"/>
      <c r="L212" s="42"/>
      <c r="M212" s="57" t="str">
        <f t="shared" si="54"/>
        <v/>
      </c>
      <c r="N212" s="27" t="str">
        <f>IF(M212="","",VLOOKUP($A212,'[1]פרופיל מציע  + מסמכים שיש להגיש'!$C$6:$H$16555,4))</f>
        <v/>
      </c>
      <c r="O212" s="46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6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23" t="str">
        <f t="shared" si="58"/>
        <v>not submittied</v>
      </c>
      <c r="R212" s="65" t="e">
        <f t="shared" si="59"/>
        <v>#NUM!</v>
      </c>
      <c r="W212" s="67">
        <f t="shared" si="60"/>
        <v>0</v>
      </c>
      <c r="X212" s="23">
        <f t="shared" si="61"/>
        <v>7629</v>
      </c>
      <c r="Y212" s="50" t="e">
        <f t="shared" si="62"/>
        <v>#REF!</v>
      </c>
      <c r="Z212" s="23" t="e">
        <f t="shared" si="63"/>
        <v>#REF!</v>
      </c>
      <c r="AA212" s="28" t="e">
        <f t="shared" si="55"/>
        <v>#REF!</v>
      </c>
      <c r="AB212" s="29" t="e">
        <f t="shared" si="56"/>
        <v>#REF!</v>
      </c>
      <c r="AC212" s="28" t="e">
        <f t="shared" si="64"/>
        <v>#REF!</v>
      </c>
      <c r="AD212" s="23" t="e">
        <f t="shared" si="65"/>
        <v>#REF!</v>
      </c>
      <c r="AE212" s="53">
        <f t="shared" si="66"/>
        <v>0</v>
      </c>
      <c r="AF212" s="53">
        <f t="shared" si="67"/>
        <v>0</v>
      </c>
      <c r="AG212" s="53">
        <f t="shared" si="68"/>
        <v>0</v>
      </c>
      <c r="AH212" s="36" t="e">
        <f t="shared" si="70"/>
        <v>#REF!</v>
      </c>
      <c r="AM212" s="23">
        <f t="shared" si="69"/>
        <v>0</v>
      </c>
    </row>
    <row r="213" spans="1:39" x14ac:dyDescent="0.2">
      <c r="A213" s="23">
        <v>210</v>
      </c>
      <c r="B213" s="23" t="str">
        <f>VLOOKUP($A213,'[1]פרופיל מציע  + מסמכים שיש להגיש'!$C$6:$H$16555,2)</f>
        <v>כלמוביל כרמיאל</v>
      </c>
      <c r="C213" s="23" t="str">
        <f t="shared" si="57"/>
        <v>0</v>
      </c>
      <c r="D213" s="41"/>
      <c r="E213" s="43"/>
      <c r="F213" s="43"/>
      <c r="G213" s="42"/>
      <c r="H213" s="43"/>
      <c r="I213" s="43"/>
      <c r="J213" s="42"/>
      <c r="K213" s="42"/>
      <c r="L213" s="42"/>
      <c r="M213" s="57" t="str">
        <f t="shared" si="54"/>
        <v/>
      </c>
      <c r="N213" s="27" t="str">
        <f>IF(M213="","",VLOOKUP($A213,'[1]פרופיל מציע  + מסמכים שיש להגיש'!$C$6:$H$16555,4))</f>
        <v/>
      </c>
      <c r="O213" s="46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6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23" t="str">
        <f t="shared" si="58"/>
        <v>not submittied</v>
      </c>
      <c r="R213" s="65" t="e">
        <f t="shared" si="59"/>
        <v>#NUM!</v>
      </c>
      <c r="W213" s="67">
        <f t="shared" si="60"/>
        <v>0</v>
      </c>
      <c r="X213" s="23">
        <f t="shared" si="61"/>
        <v>7629</v>
      </c>
      <c r="Y213" s="50" t="e">
        <f t="shared" si="62"/>
        <v>#REF!</v>
      </c>
      <c r="Z213" s="23" t="e">
        <f t="shared" si="63"/>
        <v>#REF!</v>
      </c>
      <c r="AA213" s="28" t="e">
        <f t="shared" si="55"/>
        <v>#REF!</v>
      </c>
      <c r="AB213" s="29" t="e">
        <f t="shared" si="56"/>
        <v>#REF!</v>
      </c>
      <c r="AC213" s="28" t="e">
        <f t="shared" si="64"/>
        <v>#REF!</v>
      </c>
      <c r="AD213" s="23" t="e">
        <f t="shared" si="65"/>
        <v>#REF!</v>
      </c>
      <c r="AE213" s="53">
        <f t="shared" si="66"/>
        <v>0</v>
      </c>
      <c r="AF213" s="53">
        <f t="shared" si="67"/>
        <v>0</v>
      </c>
      <c r="AG213" s="53">
        <f t="shared" si="68"/>
        <v>0</v>
      </c>
      <c r="AH213" s="36" t="e">
        <f t="shared" si="70"/>
        <v>#REF!</v>
      </c>
      <c r="AM213" s="23">
        <f t="shared" si="69"/>
        <v>0</v>
      </c>
    </row>
    <row r="214" spans="1:39" x14ac:dyDescent="0.2">
      <c r="A214" s="23">
        <v>211</v>
      </c>
      <c r="B214" s="23" t="str">
        <f>VLOOKUP($A214,'[1]פרופיל מציע  + מסמכים שיש להגיש'!$C$6:$H$16555,2)</f>
        <v>כלמוביל ראשון לציון</v>
      </c>
      <c r="C214" s="23" t="str">
        <f t="shared" si="57"/>
        <v>0</v>
      </c>
      <c r="D214" s="41"/>
      <c r="E214" s="43"/>
      <c r="F214" s="43"/>
      <c r="G214" s="42"/>
      <c r="H214" s="43"/>
      <c r="I214" s="43"/>
      <c r="J214" s="42"/>
      <c r="K214" s="42"/>
      <c r="L214" s="42"/>
      <c r="M214" s="57" t="str">
        <f t="shared" si="54"/>
        <v/>
      </c>
      <c r="N214" s="27" t="str">
        <f>IF(M214="","",VLOOKUP($A214,'[1]פרופיל מציע  + מסמכים שיש להגיש'!$C$6:$H$16555,4))</f>
        <v/>
      </c>
      <c r="O214" s="46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6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23" t="str">
        <f t="shared" si="58"/>
        <v>not submittied</v>
      </c>
      <c r="R214" s="65" t="e">
        <f t="shared" si="59"/>
        <v>#NUM!</v>
      </c>
      <c r="W214" s="67">
        <f t="shared" si="60"/>
        <v>0</v>
      </c>
      <c r="X214" s="23">
        <f t="shared" si="61"/>
        <v>7629</v>
      </c>
      <c r="Y214" s="50" t="e">
        <f t="shared" si="62"/>
        <v>#REF!</v>
      </c>
      <c r="Z214" s="23" t="e">
        <f t="shared" si="63"/>
        <v>#REF!</v>
      </c>
      <c r="AA214" s="28" t="e">
        <f t="shared" si="55"/>
        <v>#REF!</v>
      </c>
      <c r="AB214" s="29" t="e">
        <f t="shared" si="56"/>
        <v>#REF!</v>
      </c>
      <c r="AC214" s="28" t="e">
        <f t="shared" si="64"/>
        <v>#REF!</v>
      </c>
      <c r="AD214" s="23" t="e">
        <f t="shared" si="65"/>
        <v>#REF!</v>
      </c>
      <c r="AE214" s="53">
        <f t="shared" si="66"/>
        <v>0</v>
      </c>
      <c r="AF214" s="53">
        <f t="shared" si="67"/>
        <v>0</v>
      </c>
      <c r="AG214" s="53">
        <f t="shared" si="68"/>
        <v>0</v>
      </c>
      <c r="AH214" s="36" t="e">
        <f t="shared" si="70"/>
        <v>#REF!</v>
      </c>
      <c r="AM214" s="23">
        <f t="shared" si="69"/>
        <v>0</v>
      </c>
    </row>
    <row r="215" spans="1:39" x14ac:dyDescent="0.2">
      <c r="A215" s="23">
        <v>212</v>
      </c>
      <c r="B215" s="23" t="str">
        <f>VLOOKUP($A215,'[1]פרופיל מציע  + מסמכים שיש להגיש'!$C$6:$H$16555,2)</f>
        <v>צ'מפיון מוטורס בע"מ- ירושלים</v>
      </c>
      <c r="C215" s="23" t="str">
        <f t="shared" si="57"/>
        <v>0</v>
      </c>
      <c r="D215" s="41"/>
      <c r="E215" s="43"/>
      <c r="F215" s="43"/>
      <c r="G215" s="42"/>
      <c r="H215" s="43"/>
      <c r="I215" s="43"/>
      <c r="J215" s="42"/>
      <c r="K215" s="42"/>
      <c r="L215" s="42"/>
      <c r="M215" s="57" t="str">
        <f t="shared" si="54"/>
        <v/>
      </c>
      <c r="N215" s="27" t="str">
        <f>IF(M215="","",VLOOKUP($A215,'[1]פרופיל מציע  + מסמכים שיש להגיש'!$C$6:$H$16555,4))</f>
        <v/>
      </c>
      <c r="O215" s="46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6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23" t="str">
        <f t="shared" si="58"/>
        <v>not submittied</v>
      </c>
      <c r="R215" s="65" t="e">
        <f t="shared" si="59"/>
        <v>#NUM!</v>
      </c>
      <c r="W215" s="67">
        <f t="shared" si="60"/>
        <v>0</v>
      </c>
      <c r="X215" s="23">
        <f t="shared" si="61"/>
        <v>7629</v>
      </c>
      <c r="Y215" s="50" t="e">
        <f t="shared" si="62"/>
        <v>#REF!</v>
      </c>
      <c r="Z215" s="23" t="e">
        <f t="shared" si="63"/>
        <v>#REF!</v>
      </c>
      <c r="AA215" s="28" t="e">
        <f t="shared" si="55"/>
        <v>#REF!</v>
      </c>
      <c r="AB215" s="29" t="e">
        <f t="shared" si="56"/>
        <v>#REF!</v>
      </c>
      <c r="AC215" s="28" t="e">
        <f t="shared" si="64"/>
        <v>#REF!</v>
      </c>
      <c r="AD215" s="23" t="e">
        <f t="shared" si="65"/>
        <v>#REF!</v>
      </c>
      <c r="AE215" s="53">
        <f t="shared" si="66"/>
        <v>0</v>
      </c>
      <c r="AF215" s="53">
        <f t="shared" si="67"/>
        <v>0</v>
      </c>
      <c r="AG215" s="53">
        <f t="shared" si="68"/>
        <v>0</v>
      </c>
      <c r="AH215" s="36" t="e">
        <f t="shared" si="70"/>
        <v>#REF!</v>
      </c>
      <c r="AM215" s="23">
        <f t="shared" si="69"/>
        <v>0</v>
      </c>
    </row>
    <row r="216" spans="1:39" x14ac:dyDescent="0.2">
      <c r="A216" s="23">
        <v>213</v>
      </c>
      <c r="B216" s="23" t="str">
        <f>VLOOKUP($A216,'[1]פרופיל מציע  + מסמכים שיש להגיש'!$C$6:$H$16555,2)</f>
        <v>צ'מפיון מוטורס בע"מ- פתח תקווה</v>
      </c>
      <c r="C216" s="23" t="str">
        <f t="shared" si="57"/>
        <v>0</v>
      </c>
      <c r="D216" s="41"/>
      <c r="E216" s="43"/>
      <c r="F216" s="43"/>
      <c r="G216" s="42"/>
      <c r="H216" s="43"/>
      <c r="I216" s="43"/>
      <c r="J216" s="42"/>
      <c r="K216" s="42"/>
      <c r="L216" s="42"/>
      <c r="M216" s="57" t="str">
        <f t="shared" si="54"/>
        <v/>
      </c>
      <c r="N216" s="27" t="str">
        <f>IF(M216="","",VLOOKUP($A216,'[1]פרופיל מציע  + מסמכים שיש להגיש'!$C$6:$H$16555,4))</f>
        <v/>
      </c>
      <c r="O216" s="46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6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23" t="str">
        <f t="shared" si="58"/>
        <v>not submittied</v>
      </c>
      <c r="R216" s="65" t="e">
        <f t="shared" si="59"/>
        <v>#NUM!</v>
      </c>
      <c r="W216" s="67">
        <f t="shared" si="60"/>
        <v>0</v>
      </c>
      <c r="X216" s="23">
        <f t="shared" si="61"/>
        <v>7629</v>
      </c>
      <c r="Y216" s="50" t="e">
        <f t="shared" si="62"/>
        <v>#REF!</v>
      </c>
      <c r="Z216" s="23" t="e">
        <f t="shared" si="63"/>
        <v>#REF!</v>
      </c>
      <c r="AA216" s="28" t="e">
        <f t="shared" si="55"/>
        <v>#REF!</v>
      </c>
      <c r="AB216" s="29" t="e">
        <f t="shared" si="56"/>
        <v>#REF!</v>
      </c>
      <c r="AC216" s="28" t="e">
        <f t="shared" si="64"/>
        <v>#REF!</v>
      </c>
      <c r="AD216" s="23" t="e">
        <f t="shared" si="65"/>
        <v>#REF!</v>
      </c>
      <c r="AE216" s="53">
        <f t="shared" si="66"/>
        <v>0</v>
      </c>
      <c r="AF216" s="53">
        <f t="shared" si="67"/>
        <v>0</v>
      </c>
      <c r="AG216" s="53">
        <f t="shared" si="68"/>
        <v>0</v>
      </c>
      <c r="AH216" s="36" t="e">
        <f t="shared" si="70"/>
        <v>#REF!</v>
      </c>
      <c r="AM216" s="23">
        <f t="shared" si="69"/>
        <v>0</v>
      </c>
    </row>
    <row r="217" spans="1:39" x14ac:dyDescent="0.2">
      <c r="A217" s="23">
        <v>214</v>
      </c>
      <c r="B217" s="23" t="str">
        <f>VLOOKUP($A217,'[1]פרופיל מציע  + מסמכים שיש להגיש'!$C$6:$H$16555,2)</f>
        <v>צ'מפיון מוטורס - חיפה</v>
      </c>
      <c r="C217" s="23" t="str">
        <f t="shared" si="57"/>
        <v>0</v>
      </c>
      <c r="D217" s="41"/>
      <c r="E217" s="43"/>
      <c r="F217" s="43"/>
      <c r="G217" s="42"/>
      <c r="H217" s="43"/>
      <c r="I217" s="43"/>
      <c r="J217" s="42"/>
      <c r="K217" s="42"/>
      <c r="L217" s="42"/>
      <c r="M217" s="57" t="str">
        <f t="shared" si="54"/>
        <v/>
      </c>
      <c r="N217" s="27" t="str">
        <f>IF(M217="","",VLOOKUP($A217,'[1]פרופיל מציע  + מסמכים שיש להגיש'!$C$6:$H$16555,4))</f>
        <v/>
      </c>
      <c r="O217" s="46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6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23" t="str">
        <f t="shared" si="58"/>
        <v>not submittied</v>
      </c>
      <c r="R217" s="65" t="e">
        <f t="shared" si="59"/>
        <v>#NUM!</v>
      </c>
      <c r="W217" s="67">
        <f t="shared" si="60"/>
        <v>0</v>
      </c>
      <c r="X217" s="23">
        <f t="shared" si="61"/>
        <v>7629</v>
      </c>
      <c r="Y217" s="50" t="e">
        <f t="shared" si="62"/>
        <v>#REF!</v>
      </c>
      <c r="Z217" s="23" t="e">
        <f t="shared" si="63"/>
        <v>#REF!</v>
      </c>
      <c r="AA217" s="28" t="e">
        <f t="shared" si="55"/>
        <v>#REF!</v>
      </c>
      <c r="AB217" s="29" t="e">
        <f t="shared" si="56"/>
        <v>#REF!</v>
      </c>
      <c r="AC217" s="28" t="e">
        <f t="shared" si="64"/>
        <v>#REF!</v>
      </c>
      <c r="AD217" s="23" t="e">
        <f t="shared" si="65"/>
        <v>#REF!</v>
      </c>
      <c r="AE217" s="53">
        <f t="shared" si="66"/>
        <v>0</v>
      </c>
      <c r="AF217" s="53">
        <f t="shared" si="67"/>
        <v>0</v>
      </c>
      <c r="AG217" s="53">
        <f t="shared" si="68"/>
        <v>0</v>
      </c>
      <c r="AH217" s="36" t="e">
        <f t="shared" si="70"/>
        <v>#REF!</v>
      </c>
      <c r="AM217" s="23">
        <f t="shared" si="69"/>
        <v>0</v>
      </c>
    </row>
    <row r="218" spans="1:39" x14ac:dyDescent="0.2">
      <c r="A218" s="23">
        <v>215</v>
      </c>
      <c r="B218" s="23" t="str">
        <f>VLOOKUP($A218,'[1]פרופיל מציע  + מסמכים שיש להגיש'!$C$6:$H$16555,2)</f>
        <v>צ'מפיון מוטורס בע"מ - בני ברק</v>
      </c>
      <c r="C218" s="23" t="str">
        <f t="shared" si="57"/>
        <v>0</v>
      </c>
      <c r="D218" s="41"/>
      <c r="E218" s="43"/>
      <c r="F218" s="43"/>
      <c r="G218" s="42"/>
      <c r="H218" s="43"/>
      <c r="I218" s="43"/>
      <c r="J218" s="42"/>
      <c r="K218" s="42"/>
      <c r="L218" s="42"/>
      <c r="M218" s="57" t="str">
        <f t="shared" si="54"/>
        <v/>
      </c>
      <c r="N218" s="27" t="str">
        <f>IF(M218="","",VLOOKUP($A218,'[1]פרופיל מציע  + מסמכים שיש להגיש'!$C$6:$H$16555,4))</f>
        <v/>
      </c>
      <c r="O218" s="46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6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23" t="str">
        <f t="shared" si="58"/>
        <v>not submittied</v>
      </c>
      <c r="R218" s="65" t="e">
        <f t="shared" si="59"/>
        <v>#NUM!</v>
      </c>
      <c r="W218" s="67">
        <f t="shared" si="60"/>
        <v>0</v>
      </c>
      <c r="X218" s="23">
        <f t="shared" si="61"/>
        <v>7629</v>
      </c>
      <c r="Y218" s="50" t="e">
        <f t="shared" si="62"/>
        <v>#REF!</v>
      </c>
      <c r="Z218" s="23" t="e">
        <f t="shared" si="63"/>
        <v>#REF!</v>
      </c>
      <c r="AA218" s="28" t="e">
        <f t="shared" si="55"/>
        <v>#REF!</v>
      </c>
      <c r="AB218" s="29" t="e">
        <f t="shared" si="56"/>
        <v>#REF!</v>
      </c>
      <c r="AC218" s="28" t="e">
        <f t="shared" si="64"/>
        <v>#REF!</v>
      </c>
      <c r="AD218" s="23" t="e">
        <f t="shared" si="65"/>
        <v>#REF!</v>
      </c>
      <c r="AE218" s="53">
        <f t="shared" si="66"/>
        <v>0</v>
      </c>
      <c r="AF218" s="53">
        <f t="shared" si="67"/>
        <v>0</v>
      </c>
      <c r="AG218" s="53">
        <f t="shared" si="68"/>
        <v>0</v>
      </c>
      <c r="AH218" s="36" t="e">
        <f t="shared" si="70"/>
        <v>#REF!</v>
      </c>
      <c r="AM218" s="23">
        <f t="shared" si="69"/>
        <v>0</v>
      </c>
    </row>
    <row r="219" spans="1:39" x14ac:dyDescent="0.2">
      <c r="A219" s="23">
        <v>216</v>
      </c>
      <c r="B219" s="23" t="str">
        <f>VLOOKUP($A219,'[1]פרופיל מציע  + מסמכים שיש להגיש'!$C$6:$H$16555,2)</f>
        <v>א. ארגמן סוכנות דרום בע"מ</v>
      </c>
      <c r="C219" s="23" t="str">
        <f t="shared" si="57"/>
        <v>0</v>
      </c>
      <c r="D219" s="41"/>
      <c r="E219" s="43"/>
      <c r="F219" s="43"/>
      <c r="G219" s="42"/>
      <c r="H219" s="43"/>
      <c r="I219" s="43"/>
      <c r="J219" s="42"/>
      <c r="K219" s="42"/>
      <c r="L219" s="42"/>
      <c r="M219" s="57" t="str">
        <f t="shared" si="54"/>
        <v/>
      </c>
      <c r="N219" s="27" t="str">
        <f>IF(M219="","",VLOOKUP($A219,'[1]פרופיל מציע  + מסמכים שיש להגיש'!$C$6:$H$16555,4))</f>
        <v/>
      </c>
      <c r="O219" s="46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6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23" t="str">
        <f t="shared" si="58"/>
        <v>not submittied</v>
      </c>
      <c r="R219" s="65" t="e">
        <f t="shared" si="59"/>
        <v>#NUM!</v>
      </c>
      <c r="W219" s="67">
        <f t="shared" si="60"/>
        <v>0</v>
      </c>
      <c r="X219" s="23">
        <f t="shared" si="61"/>
        <v>7629</v>
      </c>
      <c r="Y219" s="50" t="e">
        <f t="shared" si="62"/>
        <v>#REF!</v>
      </c>
      <c r="Z219" s="23" t="e">
        <f t="shared" si="63"/>
        <v>#REF!</v>
      </c>
      <c r="AA219" s="28" t="e">
        <f t="shared" si="55"/>
        <v>#REF!</v>
      </c>
      <c r="AB219" s="29" t="e">
        <f t="shared" si="56"/>
        <v>#REF!</v>
      </c>
      <c r="AC219" s="28" t="e">
        <f t="shared" si="64"/>
        <v>#REF!</v>
      </c>
      <c r="AD219" s="23" t="e">
        <f t="shared" si="65"/>
        <v>#REF!</v>
      </c>
      <c r="AE219" s="53">
        <f t="shared" si="66"/>
        <v>0</v>
      </c>
      <c r="AF219" s="53">
        <f t="shared" si="67"/>
        <v>0</v>
      </c>
      <c r="AG219" s="53">
        <f t="shared" si="68"/>
        <v>0</v>
      </c>
      <c r="AH219" s="36" t="e">
        <f t="shared" si="70"/>
        <v>#REF!</v>
      </c>
      <c r="AM219" s="23">
        <f t="shared" si="69"/>
        <v>0</v>
      </c>
    </row>
    <row r="220" spans="1:39" x14ac:dyDescent="0.2">
      <c r="A220" s="23">
        <v>217</v>
      </c>
      <c r="B220" s="23" t="str">
        <f>VLOOKUP($A220,'[1]פרופיל מציע  + מסמכים שיש להגיש'!$C$6:$H$16555,2)</f>
        <v>מוסכי שיא נתניה בע"מ</v>
      </c>
      <c r="C220" s="23" t="str">
        <f t="shared" si="57"/>
        <v>0</v>
      </c>
      <c r="D220" s="41"/>
      <c r="E220" s="43"/>
      <c r="F220" s="43"/>
      <c r="G220" s="42"/>
      <c r="H220" s="43"/>
      <c r="I220" s="43"/>
      <c r="J220" s="42"/>
      <c r="K220" s="42"/>
      <c r="L220" s="42"/>
      <c r="M220" s="57" t="str">
        <f t="shared" si="54"/>
        <v/>
      </c>
      <c r="N220" s="27" t="str">
        <f>IF(M220="","",VLOOKUP($A220,'[1]פרופיל מציע  + מסמכים שיש להגיש'!$C$6:$H$16555,4))</f>
        <v/>
      </c>
      <c r="O220" s="46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6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23" t="str">
        <f t="shared" si="58"/>
        <v>not submittied</v>
      </c>
      <c r="R220" s="65" t="e">
        <f t="shared" si="59"/>
        <v>#NUM!</v>
      </c>
      <c r="W220" s="67">
        <f t="shared" si="60"/>
        <v>0</v>
      </c>
      <c r="X220" s="23">
        <f t="shared" si="61"/>
        <v>7629</v>
      </c>
      <c r="Y220" s="50" t="e">
        <f t="shared" si="62"/>
        <v>#REF!</v>
      </c>
      <c r="Z220" s="23" t="e">
        <f t="shared" si="63"/>
        <v>#REF!</v>
      </c>
      <c r="AA220" s="28" t="e">
        <f t="shared" si="55"/>
        <v>#REF!</v>
      </c>
      <c r="AB220" s="29" t="e">
        <f t="shared" si="56"/>
        <v>#REF!</v>
      </c>
      <c r="AC220" s="28" t="e">
        <f t="shared" si="64"/>
        <v>#REF!</v>
      </c>
      <c r="AD220" s="23" t="e">
        <f t="shared" si="65"/>
        <v>#REF!</v>
      </c>
      <c r="AE220" s="53">
        <f t="shared" si="66"/>
        <v>0</v>
      </c>
      <c r="AF220" s="53">
        <f t="shared" si="67"/>
        <v>0</v>
      </c>
      <c r="AG220" s="53">
        <f t="shared" si="68"/>
        <v>0</v>
      </c>
      <c r="AH220" s="36" t="e">
        <f t="shared" si="70"/>
        <v>#REF!</v>
      </c>
      <c r="AM220" s="23">
        <f t="shared" si="69"/>
        <v>0</v>
      </c>
    </row>
    <row r="221" spans="1:39" x14ac:dyDescent="0.2">
      <c r="A221" s="23">
        <v>218</v>
      </c>
      <c r="B221" s="23" t="str">
        <f>VLOOKUP($A221,'[1]פרופיל מציע  + מסמכים שיש להגיש'!$C$6:$H$16555,2)</f>
        <v>מרכז שירות א.קהירי בע"מ</v>
      </c>
      <c r="C221" s="23" t="str">
        <f t="shared" si="57"/>
        <v>0</v>
      </c>
      <c r="D221" s="41"/>
      <c r="E221" s="43"/>
      <c r="F221" s="43"/>
      <c r="G221" s="42"/>
      <c r="H221" s="43"/>
      <c r="I221" s="43"/>
      <c r="J221" s="42"/>
      <c r="K221" s="42"/>
      <c r="L221" s="42"/>
      <c r="M221" s="57" t="str">
        <f t="shared" si="54"/>
        <v/>
      </c>
      <c r="N221" s="27" t="str">
        <f>IF(M221="","",VLOOKUP($A221,'[1]פרופיל מציע  + מסמכים שיש להגיש'!$C$6:$H$16555,4))</f>
        <v/>
      </c>
      <c r="O221" s="46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6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23" t="str">
        <f t="shared" si="58"/>
        <v>not submittied</v>
      </c>
      <c r="R221" s="65" t="e">
        <f t="shared" si="59"/>
        <v>#NUM!</v>
      </c>
      <c r="W221" s="67">
        <f t="shared" si="60"/>
        <v>0</v>
      </c>
      <c r="X221" s="23">
        <f t="shared" si="61"/>
        <v>7629</v>
      </c>
      <c r="Y221" s="50" t="e">
        <f t="shared" si="62"/>
        <v>#REF!</v>
      </c>
      <c r="Z221" s="23" t="e">
        <f t="shared" si="63"/>
        <v>#REF!</v>
      </c>
      <c r="AA221" s="28" t="e">
        <f t="shared" si="55"/>
        <v>#REF!</v>
      </c>
      <c r="AB221" s="29" t="e">
        <f t="shared" si="56"/>
        <v>#REF!</v>
      </c>
      <c r="AC221" s="28" t="e">
        <f t="shared" si="64"/>
        <v>#REF!</v>
      </c>
      <c r="AD221" s="23" t="e">
        <f t="shared" si="65"/>
        <v>#REF!</v>
      </c>
      <c r="AE221" s="53">
        <f t="shared" si="66"/>
        <v>0</v>
      </c>
      <c r="AF221" s="53">
        <f t="shared" si="67"/>
        <v>0</v>
      </c>
      <c r="AG221" s="53">
        <f t="shared" si="68"/>
        <v>0</v>
      </c>
      <c r="AH221" s="36" t="e">
        <f t="shared" si="70"/>
        <v>#REF!</v>
      </c>
      <c r="AM221" s="23">
        <f t="shared" si="69"/>
        <v>0</v>
      </c>
    </row>
    <row r="222" spans="1:39" x14ac:dyDescent="0.2">
      <c r="A222" s="23">
        <v>219</v>
      </c>
      <c r="B222" s="23" t="str">
        <f>VLOOKUP($A222,'[1]פרופיל מציע  + מסמכים שיש להגיש'!$C$6:$H$16555,2)</f>
        <v>אבני מוטורוס בע"מ</v>
      </c>
      <c r="C222" s="23" t="str">
        <f t="shared" si="57"/>
        <v>0</v>
      </c>
      <c r="D222" s="41"/>
      <c r="E222" s="43"/>
      <c r="F222" s="43"/>
      <c r="G222" s="42"/>
      <c r="H222" s="43"/>
      <c r="I222" s="43"/>
      <c r="J222" s="42"/>
      <c r="K222" s="42"/>
      <c r="L222" s="42"/>
      <c r="M222" s="57" t="str">
        <f t="shared" si="54"/>
        <v/>
      </c>
      <c r="N222" s="27" t="str">
        <f>IF(M222="","",VLOOKUP($A222,'[1]פרופיל מציע  + מסמכים שיש להגיש'!$C$6:$H$16555,4))</f>
        <v/>
      </c>
      <c r="O222" s="46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6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23" t="str">
        <f t="shared" si="58"/>
        <v>not submittied</v>
      </c>
      <c r="R222" s="65" t="e">
        <f t="shared" si="59"/>
        <v>#NUM!</v>
      </c>
      <c r="W222" s="67">
        <f t="shared" si="60"/>
        <v>0</v>
      </c>
      <c r="X222" s="23">
        <f t="shared" si="61"/>
        <v>7629</v>
      </c>
      <c r="Y222" s="50" t="e">
        <f t="shared" si="62"/>
        <v>#REF!</v>
      </c>
      <c r="Z222" s="23" t="e">
        <f t="shared" si="63"/>
        <v>#REF!</v>
      </c>
      <c r="AA222" s="28" t="e">
        <f t="shared" si="55"/>
        <v>#REF!</v>
      </c>
      <c r="AB222" s="29" t="e">
        <f t="shared" si="56"/>
        <v>#REF!</v>
      </c>
      <c r="AC222" s="28" t="e">
        <f t="shared" si="64"/>
        <v>#REF!</v>
      </c>
      <c r="AD222" s="23" t="e">
        <f t="shared" si="65"/>
        <v>#REF!</v>
      </c>
      <c r="AE222" s="53">
        <f t="shared" si="66"/>
        <v>0</v>
      </c>
      <c r="AF222" s="53">
        <f t="shared" si="67"/>
        <v>0</v>
      </c>
      <c r="AG222" s="53">
        <f t="shared" si="68"/>
        <v>0</v>
      </c>
      <c r="AH222" s="36" t="e">
        <f t="shared" si="70"/>
        <v>#REF!</v>
      </c>
      <c r="AM222" s="23">
        <f t="shared" si="69"/>
        <v>0</v>
      </c>
    </row>
    <row r="223" spans="1:39" x14ac:dyDescent="0.2">
      <c r="A223" s="23">
        <v>220</v>
      </c>
      <c r="B223" s="23" t="str">
        <f>VLOOKUP($A223,'[1]פרופיל מציע  + מסמכים שיש להגיש'!$C$6:$H$16555,2)</f>
        <v>מרכז שירות וסוכנות סובארו חמודי</v>
      </c>
      <c r="C223" s="23" t="str">
        <f t="shared" si="57"/>
        <v>0</v>
      </c>
      <c r="D223" s="41"/>
      <c r="E223" s="43"/>
      <c r="F223" s="43"/>
      <c r="G223" s="42"/>
      <c r="H223" s="43"/>
      <c r="I223" s="43"/>
      <c r="J223" s="42"/>
      <c r="K223" s="42"/>
      <c r="L223" s="42"/>
      <c r="M223" s="57" t="str">
        <f t="shared" si="54"/>
        <v/>
      </c>
      <c r="N223" s="27" t="str">
        <f>IF(M223="","",VLOOKUP($A223,'[1]פרופיל מציע  + מסמכים שיש להגיש'!$C$6:$H$16555,4))</f>
        <v/>
      </c>
      <c r="O223" s="46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6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23" t="str">
        <f t="shared" si="58"/>
        <v>not submittied</v>
      </c>
      <c r="R223" s="65" t="e">
        <f t="shared" si="59"/>
        <v>#NUM!</v>
      </c>
      <c r="W223" s="67">
        <f t="shared" si="60"/>
        <v>0</v>
      </c>
      <c r="X223" s="23">
        <f t="shared" si="61"/>
        <v>7629</v>
      </c>
      <c r="Y223" s="50" t="e">
        <f t="shared" si="62"/>
        <v>#REF!</v>
      </c>
      <c r="Z223" s="23" t="e">
        <f t="shared" si="63"/>
        <v>#REF!</v>
      </c>
      <c r="AA223" s="28" t="e">
        <f t="shared" si="55"/>
        <v>#REF!</v>
      </c>
      <c r="AB223" s="29" t="e">
        <f t="shared" si="56"/>
        <v>#REF!</v>
      </c>
      <c r="AC223" s="28" t="e">
        <f t="shared" si="64"/>
        <v>#REF!</v>
      </c>
      <c r="AD223" s="23" t="e">
        <f t="shared" si="65"/>
        <v>#REF!</v>
      </c>
      <c r="AE223" s="53">
        <f t="shared" si="66"/>
        <v>0</v>
      </c>
      <c r="AF223" s="53">
        <f t="shared" si="67"/>
        <v>0</v>
      </c>
      <c r="AG223" s="53">
        <f t="shared" si="68"/>
        <v>0</v>
      </c>
      <c r="AH223" s="36" t="e">
        <f t="shared" si="70"/>
        <v>#REF!</v>
      </c>
      <c r="AM223" s="23">
        <f t="shared" si="69"/>
        <v>0</v>
      </c>
    </row>
    <row r="224" spans="1:39" x14ac:dyDescent="0.2">
      <c r="A224" s="23">
        <v>221</v>
      </c>
      <c r="B224" s="23" t="str">
        <f>VLOOKUP($A224,'[1]פרופיל מציע  + מסמכים שיש להגיש'!$C$6:$H$16555,2)</f>
        <v xml:space="preserve">מוסך י.שקד </v>
      </c>
      <c r="C224" s="23" t="str">
        <f t="shared" si="57"/>
        <v>0</v>
      </c>
      <c r="D224" s="41"/>
      <c r="E224" s="43"/>
      <c r="F224" s="43"/>
      <c r="G224" s="42"/>
      <c r="H224" s="43"/>
      <c r="I224" s="43"/>
      <c r="J224" s="42"/>
      <c r="K224" s="42"/>
      <c r="L224" s="42"/>
      <c r="M224" s="57" t="str">
        <f t="shared" si="54"/>
        <v/>
      </c>
      <c r="N224" s="27" t="str">
        <f>IF(M224="","",VLOOKUP($A224,'[1]פרופיל מציע  + מסמכים שיש להגיש'!$C$6:$H$16555,4))</f>
        <v/>
      </c>
      <c r="O224" s="46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6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23" t="str">
        <f t="shared" si="58"/>
        <v>not submittied</v>
      </c>
      <c r="R224" s="65" t="e">
        <f t="shared" si="59"/>
        <v>#NUM!</v>
      </c>
      <c r="W224" s="67">
        <f t="shared" si="60"/>
        <v>0</v>
      </c>
      <c r="X224" s="23">
        <f t="shared" si="61"/>
        <v>7629</v>
      </c>
      <c r="Y224" s="50" t="e">
        <f t="shared" si="62"/>
        <v>#REF!</v>
      </c>
      <c r="Z224" s="23" t="e">
        <f t="shared" si="63"/>
        <v>#REF!</v>
      </c>
      <c r="AA224" s="28" t="e">
        <f t="shared" si="55"/>
        <v>#REF!</v>
      </c>
      <c r="AB224" s="29" t="e">
        <f t="shared" si="56"/>
        <v>#REF!</v>
      </c>
      <c r="AC224" s="28" t="e">
        <f t="shared" si="64"/>
        <v>#REF!</v>
      </c>
      <c r="AD224" s="23" t="e">
        <f t="shared" si="65"/>
        <v>#REF!</v>
      </c>
      <c r="AE224" s="53">
        <f t="shared" si="66"/>
        <v>0</v>
      </c>
      <c r="AF224" s="53">
        <f t="shared" si="67"/>
        <v>0</v>
      </c>
      <c r="AG224" s="53">
        <f t="shared" si="68"/>
        <v>0</v>
      </c>
      <c r="AH224" s="36" t="e">
        <f t="shared" si="70"/>
        <v>#REF!</v>
      </c>
      <c r="AM224" s="23">
        <f t="shared" si="69"/>
        <v>0</v>
      </c>
    </row>
    <row r="225" spans="1:39" x14ac:dyDescent="0.2">
      <c r="A225" s="23">
        <v>222</v>
      </c>
      <c r="B225" s="23" t="str">
        <f>VLOOKUP($A225,'[1]פרופיל מציע  + מסמכים שיש להגיש'!$C$6:$H$16555,2)</f>
        <v>הכוכב שואקה בע"מ</v>
      </c>
      <c r="C225" s="23" t="str">
        <f t="shared" si="57"/>
        <v>0</v>
      </c>
      <c r="D225" s="41"/>
      <c r="E225" s="43"/>
      <c r="F225" s="43"/>
      <c r="G225" s="42"/>
      <c r="H225" s="43"/>
      <c r="I225" s="43"/>
      <c r="J225" s="42"/>
      <c r="K225" s="42"/>
      <c r="L225" s="42"/>
      <c r="M225" s="57" t="str">
        <f t="shared" si="54"/>
        <v/>
      </c>
      <c r="N225" s="27" t="str">
        <f>IF(M225="","",VLOOKUP($A225,'[1]פרופיל מציע  + מסמכים שיש להגיש'!$C$6:$H$16555,4))</f>
        <v/>
      </c>
      <c r="O225" s="46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6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23" t="str">
        <f t="shared" si="58"/>
        <v>not submittied</v>
      </c>
      <c r="R225" s="65" t="e">
        <f t="shared" si="59"/>
        <v>#NUM!</v>
      </c>
      <c r="W225" s="67">
        <f t="shared" si="60"/>
        <v>0</v>
      </c>
      <c r="X225" s="23">
        <f t="shared" si="61"/>
        <v>7629</v>
      </c>
      <c r="Y225" s="50" t="e">
        <f t="shared" si="62"/>
        <v>#REF!</v>
      </c>
      <c r="Z225" s="23" t="e">
        <f t="shared" si="63"/>
        <v>#REF!</v>
      </c>
      <c r="AA225" s="28" t="e">
        <f t="shared" si="55"/>
        <v>#REF!</v>
      </c>
      <c r="AB225" s="29" t="e">
        <f t="shared" si="56"/>
        <v>#REF!</v>
      </c>
      <c r="AC225" s="28" t="e">
        <f t="shared" si="64"/>
        <v>#REF!</v>
      </c>
      <c r="AD225" s="23" t="e">
        <f t="shared" si="65"/>
        <v>#REF!</v>
      </c>
      <c r="AE225" s="53">
        <f t="shared" si="66"/>
        <v>0</v>
      </c>
      <c r="AF225" s="53">
        <f t="shared" si="67"/>
        <v>0</v>
      </c>
      <c r="AG225" s="53">
        <f t="shared" si="68"/>
        <v>0</v>
      </c>
      <c r="AH225" s="36" t="e">
        <f t="shared" si="70"/>
        <v>#REF!</v>
      </c>
      <c r="AM225" s="23">
        <f t="shared" si="69"/>
        <v>0</v>
      </c>
    </row>
    <row r="226" spans="1:39" x14ac:dyDescent="0.2">
      <c r="A226" s="23">
        <v>223</v>
      </c>
      <c r="B226" s="23" t="str">
        <f>VLOOKUP($A226,'[1]פרופיל מציע  + מסמכים שיש להגיש'!$C$6:$H$16555,2)</f>
        <v>מוסך אחים חילו</v>
      </c>
      <c r="C226" s="23" t="str">
        <f t="shared" si="57"/>
        <v>0</v>
      </c>
      <c r="D226" s="41"/>
      <c r="E226" s="43"/>
      <c r="F226" s="43"/>
      <c r="G226" s="42"/>
      <c r="H226" s="43"/>
      <c r="I226" s="43"/>
      <c r="J226" s="42"/>
      <c r="K226" s="42"/>
      <c r="L226" s="42"/>
      <c r="M226" s="57" t="str">
        <f t="shared" si="54"/>
        <v/>
      </c>
      <c r="N226" s="27" t="str">
        <f>IF(M226="","",VLOOKUP($A226,'[1]פרופיל מציע  + מסמכים שיש להגיש'!$C$6:$H$16555,4))</f>
        <v/>
      </c>
      <c r="O226" s="46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6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23" t="str">
        <f t="shared" si="58"/>
        <v>not submittied</v>
      </c>
      <c r="R226" s="65" t="e">
        <f t="shared" si="59"/>
        <v>#NUM!</v>
      </c>
      <c r="W226" s="67">
        <f t="shared" si="60"/>
        <v>0</v>
      </c>
      <c r="X226" s="23">
        <f t="shared" si="61"/>
        <v>7629</v>
      </c>
      <c r="Y226" s="50" t="e">
        <f t="shared" si="62"/>
        <v>#REF!</v>
      </c>
      <c r="Z226" s="23" t="e">
        <f t="shared" si="63"/>
        <v>#REF!</v>
      </c>
      <c r="AA226" s="28" t="e">
        <f t="shared" si="55"/>
        <v>#REF!</v>
      </c>
      <c r="AB226" s="29" t="e">
        <f t="shared" si="56"/>
        <v>#REF!</v>
      </c>
      <c r="AC226" s="28" t="e">
        <f t="shared" si="64"/>
        <v>#REF!</v>
      </c>
      <c r="AD226" s="23" t="e">
        <f t="shared" si="65"/>
        <v>#REF!</v>
      </c>
      <c r="AE226" s="53">
        <f t="shared" si="66"/>
        <v>0</v>
      </c>
      <c r="AF226" s="53">
        <f t="shared" si="67"/>
        <v>0</v>
      </c>
      <c r="AG226" s="53">
        <f t="shared" si="68"/>
        <v>0</v>
      </c>
      <c r="AH226" s="36" t="e">
        <f t="shared" si="70"/>
        <v>#REF!</v>
      </c>
      <c r="AM226" s="23">
        <f t="shared" si="69"/>
        <v>0</v>
      </c>
    </row>
    <row r="227" spans="1:39" x14ac:dyDescent="0.2">
      <c r="A227" s="23">
        <v>224</v>
      </c>
      <c r="B227" s="23" t="str">
        <f>VLOOKUP($A227,'[1]פרופיל מציע  + מסמכים שיש להגיש'!$C$6:$H$16555,2)</f>
        <v>חברת מוסך מישל בע"מ</v>
      </c>
      <c r="C227" s="23" t="str">
        <f t="shared" si="57"/>
        <v>0</v>
      </c>
      <c r="D227" s="41"/>
      <c r="E227" s="43"/>
      <c r="F227" s="43"/>
      <c r="G227" s="42"/>
      <c r="H227" s="43"/>
      <c r="I227" s="43"/>
      <c r="J227" s="42"/>
      <c r="K227" s="42"/>
      <c r="L227" s="42"/>
      <c r="M227" s="57" t="str">
        <f t="shared" si="54"/>
        <v/>
      </c>
      <c r="N227" s="27" t="str">
        <f>IF(M227="","",VLOOKUP($A227,'[1]פרופיל מציע  + מסמכים שיש להגיש'!$C$6:$H$16555,4))</f>
        <v/>
      </c>
      <c r="O227" s="46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6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23" t="str">
        <f t="shared" si="58"/>
        <v>not submittied</v>
      </c>
      <c r="R227" s="65" t="e">
        <f t="shared" si="59"/>
        <v>#NUM!</v>
      </c>
      <c r="W227" s="67">
        <f t="shared" si="60"/>
        <v>0</v>
      </c>
      <c r="X227" s="23">
        <f t="shared" si="61"/>
        <v>7629</v>
      </c>
      <c r="Y227" s="50" t="e">
        <f t="shared" si="62"/>
        <v>#REF!</v>
      </c>
      <c r="Z227" s="23" t="e">
        <f t="shared" si="63"/>
        <v>#REF!</v>
      </c>
      <c r="AA227" s="28" t="e">
        <f t="shared" si="55"/>
        <v>#REF!</v>
      </c>
      <c r="AB227" s="29" t="e">
        <f t="shared" si="56"/>
        <v>#REF!</v>
      </c>
      <c r="AC227" s="28" t="e">
        <f t="shared" si="64"/>
        <v>#REF!</v>
      </c>
      <c r="AD227" s="23" t="e">
        <f t="shared" si="65"/>
        <v>#REF!</v>
      </c>
      <c r="AE227" s="53">
        <f t="shared" si="66"/>
        <v>0</v>
      </c>
      <c r="AF227" s="53">
        <f t="shared" si="67"/>
        <v>0</v>
      </c>
      <c r="AG227" s="53">
        <f t="shared" si="68"/>
        <v>0</v>
      </c>
      <c r="AH227" s="36" t="e">
        <f t="shared" si="70"/>
        <v>#REF!</v>
      </c>
      <c r="AM227" s="23">
        <f t="shared" si="69"/>
        <v>0</v>
      </c>
    </row>
    <row r="228" spans="1:39" x14ac:dyDescent="0.2">
      <c r="A228" s="23">
        <v>225</v>
      </c>
      <c r="B228" s="23" t="str">
        <f>VLOOKUP($A228,'[1]פרופיל מציע  + מסמכים שיש להגיש'!$C$6:$H$16555,2)</f>
        <v>אוטוויק מרכזי שירותי רכב בע"מ</v>
      </c>
      <c r="C228" s="23" t="str">
        <f t="shared" si="57"/>
        <v>0</v>
      </c>
      <c r="D228" s="41"/>
      <c r="E228" s="43"/>
      <c r="F228" s="43"/>
      <c r="G228" s="42"/>
      <c r="H228" s="43"/>
      <c r="I228" s="43"/>
      <c r="J228" s="42"/>
      <c r="K228" s="42"/>
      <c r="L228" s="42"/>
      <c r="M228" s="57" t="str">
        <f t="shared" si="54"/>
        <v/>
      </c>
      <c r="N228" s="27" t="str">
        <f>IF(M228="","",VLOOKUP($A228,'[1]פרופיל מציע  + מסמכים שיש להגיש'!$C$6:$H$16555,4))</f>
        <v/>
      </c>
      <c r="O228" s="46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6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23" t="str">
        <f t="shared" si="58"/>
        <v>not submittied</v>
      </c>
      <c r="R228" s="65" t="e">
        <f t="shared" si="59"/>
        <v>#NUM!</v>
      </c>
      <c r="W228" s="67">
        <f t="shared" si="60"/>
        <v>0</v>
      </c>
      <c r="X228" s="23">
        <f t="shared" si="61"/>
        <v>7629</v>
      </c>
      <c r="Y228" s="50" t="e">
        <f t="shared" si="62"/>
        <v>#REF!</v>
      </c>
      <c r="Z228" s="23" t="e">
        <f t="shared" si="63"/>
        <v>#REF!</v>
      </c>
      <c r="AA228" s="28" t="e">
        <f t="shared" si="55"/>
        <v>#REF!</v>
      </c>
      <c r="AB228" s="29" t="e">
        <f t="shared" si="56"/>
        <v>#REF!</v>
      </c>
      <c r="AC228" s="28" t="e">
        <f t="shared" si="64"/>
        <v>#REF!</v>
      </c>
      <c r="AD228" s="23" t="e">
        <f t="shared" si="65"/>
        <v>#REF!</v>
      </c>
      <c r="AE228" s="53">
        <f t="shared" si="66"/>
        <v>0</v>
      </c>
      <c r="AF228" s="53">
        <f t="shared" si="67"/>
        <v>0</v>
      </c>
      <c r="AG228" s="53">
        <f t="shared" si="68"/>
        <v>0</v>
      </c>
      <c r="AH228" s="36" t="e">
        <f t="shared" si="70"/>
        <v>#REF!</v>
      </c>
      <c r="AM228" s="23">
        <f t="shared" si="69"/>
        <v>0</v>
      </c>
    </row>
    <row r="229" spans="1:39" x14ac:dyDescent="0.2">
      <c r="A229" s="23">
        <v>226</v>
      </c>
      <c r="B229" s="23" t="str">
        <f>VLOOKUP($A229,'[1]פרופיל מציע  + מסמכים שיש להגיש'!$C$6:$H$16555,2)</f>
        <v>מוסך מרכזי לרכב יפני חולון בע"מ</v>
      </c>
      <c r="C229" s="23" t="str">
        <f t="shared" si="57"/>
        <v>0</v>
      </c>
      <c r="D229" s="41"/>
      <c r="E229" s="43"/>
      <c r="F229" s="43"/>
      <c r="G229" s="42"/>
      <c r="H229" s="43"/>
      <c r="I229" s="43"/>
      <c r="J229" s="42"/>
      <c r="K229" s="42"/>
      <c r="L229" s="42"/>
      <c r="M229" s="57" t="str">
        <f t="shared" si="54"/>
        <v/>
      </c>
      <c r="N229" s="27" t="str">
        <f>IF(M229="","",VLOOKUP($A229,'[1]פרופיל מציע  + מסמכים שיש להגיש'!$C$6:$H$16555,4))</f>
        <v/>
      </c>
      <c r="O229" s="46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6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23" t="str">
        <f t="shared" si="58"/>
        <v>not submittied</v>
      </c>
      <c r="R229" s="65" t="e">
        <f t="shared" si="59"/>
        <v>#NUM!</v>
      </c>
      <c r="W229" s="67">
        <f t="shared" si="60"/>
        <v>0</v>
      </c>
      <c r="X229" s="23">
        <f t="shared" si="61"/>
        <v>7629</v>
      </c>
      <c r="Y229" s="50" t="e">
        <f t="shared" si="62"/>
        <v>#REF!</v>
      </c>
      <c r="Z229" s="23" t="e">
        <f t="shared" si="63"/>
        <v>#REF!</v>
      </c>
      <c r="AA229" s="28" t="e">
        <f t="shared" si="55"/>
        <v>#REF!</v>
      </c>
      <c r="AB229" s="29" t="e">
        <f t="shared" si="56"/>
        <v>#REF!</v>
      </c>
      <c r="AC229" s="28" t="e">
        <f t="shared" si="64"/>
        <v>#REF!</v>
      </c>
      <c r="AD229" s="23" t="e">
        <f t="shared" si="65"/>
        <v>#REF!</v>
      </c>
      <c r="AE229" s="53">
        <f t="shared" si="66"/>
        <v>0</v>
      </c>
      <c r="AF229" s="53">
        <f t="shared" si="67"/>
        <v>0</v>
      </c>
      <c r="AG229" s="53">
        <f t="shared" si="68"/>
        <v>0</v>
      </c>
      <c r="AH229" s="36" t="e">
        <f t="shared" si="70"/>
        <v>#REF!</v>
      </c>
      <c r="AM229" s="23">
        <f t="shared" si="69"/>
        <v>0</v>
      </c>
    </row>
    <row r="230" spans="1:39" x14ac:dyDescent="0.2">
      <c r="A230" s="23">
        <v>227</v>
      </c>
      <c r="B230" s="23" t="str">
        <f>VLOOKUP($A230,'[1]פרופיל מציע  + מסמכים שיש להגיש'!$C$6:$H$16555,2)</f>
        <v>י.ב. שרותי רכב לוי בע"מ</v>
      </c>
      <c r="C230" s="23" t="str">
        <f t="shared" si="57"/>
        <v>0</v>
      </c>
      <c r="D230" s="41"/>
      <c r="E230" s="43"/>
      <c r="F230" s="43"/>
      <c r="G230" s="42"/>
      <c r="H230" s="43"/>
      <c r="I230" s="43"/>
      <c r="J230" s="42"/>
      <c r="K230" s="42"/>
      <c r="L230" s="42"/>
      <c r="M230" s="57" t="str">
        <f t="shared" si="54"/>
        <v/>
      </c>
      <c r="N230" s="27" t="str">
        <f>IF(M230="","",VLOOKUP($A230,'[1]פרופיל מציע  + מסמכים שיש להגיש'!$C$6:$H$16555,4))</f>
        <v/>
      </c>
      <c r="O230" s="46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6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23" t="str">
        <f t="shared" si="58"/>
        <v>not submittied</v>
      </c>
      <c r="R230" s="65" t="e">
        <f t="shared" si="59"/>
        <v>#NUM!</v>
      </c>
      <c r="W230" s="67">
        <f t="shared" si="60"/>
        <v>0</v>
      </c>
      <c r="X230" s="23">
        <f t="shared" si="61"/>
        <v>7629</v>
      </c>
      <c r="Y230" s="50" t="e">
        <f t="shared" si="62"/>
        <v>#REF!</v>
      </c>
      <c r="Z230" s="23" t="e">
        <f t="shared" si="63"/>
        <v>#REF!</v>
      </c>
      <c r="AA230" s="28" t="e">
        <f t="shared" si="55"/>
        <v>#REF!</v>
      </c>
      <c r="AB230" s="29" t="e">
        <f t="shared" si="56"/>
        <v>#REF!</v>
      </c>
      <c r="AC230" s="28" t="e">
        <f t="shared" si="64"/>
        <v>#REF!</v>
      </c>
      <c r="AD230" s="23" t="e">
        <f t="shared" si="65"/>
        <v>#REF!</v>
      </c>
      <c r="AE230" s="53">
        <f t="shared" si="66"/>
        <v>0</v>
      </c>
      <c r="AF230" s="53">
        <f t="shared" si="67"/>
        <v>0</v>
      </c>
      <c r="AG230" s="53">
        <f t="shared" si="68"/>
        <v>0</v>
      </c>
      <c r="AH230" s="36" t="e">
        <f t="shared" si="70"/>
        <v>#REF!</v>
      </c>
      <c r="AM230" s="23">
        <f t="shared" si="69"/>
        <v>0</v>
      </c>
    </row>
    <row r="231" spans="1:39" x14ac:dyDescent="0.2">
      <c r="A231" s="23">
        <v>228</v>
      </c>
      <c r="B231" s="23" t="str">
        <f>VLOOKUP($A231,'[1]פרופיל מציע  + מסמכים שיש להגיש'!$C$6:$H$16555,2)</f>
        <v>מוסך י.נ.מ בע"מ</v>
      </c>
      <c r="C231" s="23" t="str">
        <f t="shared" si="57"/>
        <v>0</v>
      </c>
      <c r="D231" s="41"/>
      <c r="E231" s="43"/>
      <c r="F231" s="43"/>
      <c r="G231" s="42"/>
      <c r="H231" s="43"/>
      <c r="I231" s="43"/>
      <c r="J231" s="42"/>
      <c r="K231" s="42"/>
      <c r="L231" s="42"/>
      <c r="M231" s="57" t="str">
        <f t="shared" si="54"/>
        <v/>
      </c>
      <c r="N231" s="27" t="str">
        <f>IF(M231="","",VLOOKUP($A231,'[1]פרופיל מציע  + מסמכים שיש להגיש'!$C$6:$H$16555,4))</f>
        <v/>
      </c>
      <c r="O231" s="46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6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23" t="str">
        <f t="shared" si="58"/>
        <v>not submittied</v>
      </c>
      <c r="R231" s="65" t="e">
        <f t="shared" si="59"/>
        <v>#NUM!</v>
      </c>
      <c r="W231" s="67">
        <f t="shared" si="60"/>
        <v>0</v>
      </c>
      <c r="X231" s="23">
        <f t="shared" si="61"/>
        <v>7629</v>
      </c>
      <c r="Y231" s="50" t="e">
        <f t="shared" si="62"/>
        <v>#REF!</v>
      </c>
      <c r="Z231" s="23" t="e">
        <f t="shared" si="63"/>
        <v>#REF!</v>
      </c>
      <c r="AA231" s="28" t="e">
        <f t="shared" si="55"/>
        <v>#REF!</v>
      </c>
      <c r="AB231" s="29" t="e">
        <f t="shared" si="56"/>
        <v>#REF!</v>
      </c>
      <c r="AC231" s="28" t="e">
        <f t="shared" si="64"/>
        <v>#REF!</v>
      </c>
      <c r="AD231" s="23" t="e">
        <f t="shared" si="65"/>
        <v>#REF!</v>
      </c>
      <c r="AE231" s="53">
        <f t="shared" si="66"/>
        <v>0</v>
      </c>
      <c r="AF231" s="53">
        <f t="shared" si="67"/>
        <v>0</v>
      </c>
      <c r="AG231" s="53">
        <f t="shared" si="68"/>
        <v>0</v>
      </c>
      <c r="AH231" s="36" t="e">
        <f t="shared" si="70"/>
        <v>#REF!</v>
      </c>
      <c r="AM231" s="23">
        <f t="shared" si="69"/>
        <v>0</v>
      </c>
    </row>
    <row r="232" spans="1:39" x14ac:dyDescent="0.2">
      <c r="A232" s="23">
        <v>229</v>
      </c>
      <c r="B232" s="23" t="str">
        <f>VLOOKUP($A232,'[1]פרופיל מציע  + מסמכים שיש להגיש'!$C$6:$H$16555,2)</f>
        <v>מוסך סובארו אולימפיה</v>
      </c>
      <c r="C232" s="23" t="str">
        <f t="shared" si="57"/>
        <v>0</v>
      </c>
      <c r="D232" s="41"/>
      <c r="E232" s="43"/>
      <c r="F232" s="43"/>
      <c r="G232" s="42"/>
      <c r="H232" s="43"/>
      <c r="I232" s="43"/>
      <c r="J232" s="42"/>
      <c r="K232" s="42"/>
      <c r="L232" s="42"/>
      <c r="M232" s="57" t="str">
        <f t="shared" si="54"/>
        <v/>
      </c>
      <c r="N232" s="27" t="str">
        <f>IF(M232="","",VLOOKUP($A232,'[1]פרופיל מציע  + מסמכים שיש להגיש'!$C$6:$H$16555,4))</f>
        <v/>
      </c>
      <c r="O232" s="46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6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23" t="str">
        <f t="shared" si="58"/>
        <v>not submittied</v>
      </c>
      <c r="R232" s="65" t="e">
        <f t="shared" si="59"/>
        <v>#NUM!</v>
      </c>
      <c r="W232" s="67">
        <f t="shared" si="60"/>
        <v>0</v>
      </c>
      <c r="X232" s="23">
        <f t="shared" si="61"/>
        <v>7629</v>
      </c>
      <c r="Y232" s="50" t="e">
        <f t="shared" si="62"/>
        <v>#REF!</v>
      </c>
      <c r="Z232" s="23" t="e">
        <f t="shared" si="63"/>
        <v>#REF!</v>
      </c>
      <c r="AA232" s="28" t="e">
        <f t="shared" si="55"/>
        <v>#REF!</v>
      </c>
      <c r="AB232" s="29" t="e">
        <f t="shared" si="56"/>
        <v>#REF!</v>
      </c>
      <c r="AC232" s="28" t="e">
        <f t="shared" si="64"/>
        <v>#REF!</v>
      </c>
      <c r="AD232" s="23" t="e">
        <f t="shared" si="65"/>
        <v>#REF!</v>
      </c>
      <c r="AE232" s="53">
        <f t="shared" si="66"/>
        <v>0</v>
      </c>
      <c r="AF232" s="53">
        <f t="shared" si="67"/>
        <v>0</v>
      </c>
      <c r="AG232" s="53">
        <f t="shared" si="68"/>
        <v>0</v>
      </c>
      <c r="AH232" s="36" t="e">
        <f t="shared" si="70"/>
        <v>#REF!</v>
      </c>
      <c r="AM232" s="23">
        <f t="shared" si="69"/>
        <v>0</v>
      </c>
    </row>
    <row r="233" spans="1:39" x14ac:dyDescent="0.2">
      <c r="A233" s="23">
        <v>230</v>
      </c>
      <c r="B233" s="23" t="str">
        <f>VLOOKUP($A233,'[1]פרופיל מציע  + מסמכים שיש להגיש'!$C$6:$H$16555,2)</f>
        <v>מוסך אופיר בע"מ</v>
      </c>
      <c r="C233" s="23" t="str">
        <f t="shared" si="57"/>
        <v>0</v>
      </c>
      <c r="D233" s="41"/>
      <c r="E233" s="43"/>
      <c r="F233" s="43"/>
      <c r="G233" s="42"/>
      <c r="H233" s="43"/>
      <c r="I233" s="43"/>
      <c r="J233" s="42"/>
      <c r="K233" s="42"/>
      <c r="L233" s="42"/>
      <c r="M233" s="57" t="str">
        <f t="shared" si="54"/>
        <v/>
      </c>
      <c r="N233" s="27" t="str">
        <f>IF(M233="","",VLOOKUP($A233,'[1]פרופיל מציע  + מסמכים שיש להגיש'!$C$6:$H$16555,4))</f>
        <v/>
      </c>
      <c r="O233" s="46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6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23" t="str">
        <f t="shared" si="58"/>
        <v>not submittied</v>
      </c>
      <c r="R233" s="65" t="e">
        <f t="shared" si="59"/>
        <v>#NUM!</v>
      </c>
      <c r="W233" s="67">
        <f t="shared" si="60"/>
        <v>0</v>
      </c>
      <c r="X233" s="23">
        <f t="shared" si="61"/>
        <v>7629</v>
      </c>
      <c r="Y233" s="50" t="e">
        <f t="shared" si="62"/>
        <v>#REF!</v>
      </c>
      <c r="Z233" s="23" t="e">
        <f t="shared" si="63"/>
        <v>#REF!</v>
      </c>
      <c r="AA233" s="28" t="e">
        <f t="shared" si="55"/>
        <v>#REF!</v>
      </c>
      <c r="AB233" s="29" t="e">
        <f t="shared" si="56"/>
        <v>#REF!</v>
      </c>
      <c r="AC233" s="28" t="e">
        <f t="shared" si="64"/>
        <v>#REF!</v>
      </c>
      <c r="AD233" s="23" t="e">
        <f t="shared" si="65"/>
        <v>#REF!</v>
      </c>
      <c r="AE233" s="53">
        <f t="shared" si="66"/>
        <v>0</v>
      </c>
      <c r="AF233" s="53">
        <f t="shared" si="67"/>
        <v>0</v>
      </c>
      <c r="AG233" s="53">
        <f t="shared" si="68"/>
        <v>0</v>
      </c>
      <c r="AH233" s="36" t="e">
        <f t="shared" si="70"/>
        <v>#REF!</v>
      </c>
      <c r="AM233" s="23">
        <f t="shared" si="69"/>
        <v>0</v>
      </c>
    </row>
    <row r="234" spans="1:39" x14ac:dyDescent="0.2">
      <c r="A234" s="23">
        <v>231</v>
      </c>
      <c r="B234" s="23" t="str">
        <f>VLOOKUP($A234,'[1]פרופיל מציע  + מסמכים שיש להגיש'!$C$6:$H$16555,2)</f>
        <v>פאר פלדמן בע"מ</v>
      </c>
      <c r="C234" s="23" t="str">
        <f t="shared" si="57"/>
        <v>0</v>
      </c>
      <c r="D234" s="41"/>
      <c r="E234" s="43"/>
      <c r="F234" s="43"/>
      <c r="G234" s="42"/>
      <c r="H234" s="43"/>
      <c r="I234" s="43"/>
      <c r="J234" s="42"/>
      <c r="K234" s="42"/>
      <c r="L234" s="42"/>
      <c r="M234" s="57" t="str">
        <f t="shared" si="54"/>
        <v/>
      </c>
      <c r="N234" s="27" t="str">
        <f>IF(M234="","",VLOOKUP($A234,'[1]פרופיל מציע  + מסמכים שיש להגיש'!$C$6:$H$16555,4))</f>
        <v/>
      </c>
      <c r="O234" s="46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6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23" t="str">
        <f t="shared" si="58"/>
        <v>not submittied</v>
      </c>
      <c r="R234" s="65" t="e">
        <f t="shared" si="59"/>
        <v>#NUM!</v>
      </c>
      <c r="W234" s="67">
        <f t="shared" si="60"/>
        <v>0</v>
      </c>
      <c r="X234" s="23">
        <f t="shared" si="61"/>
        <v>7629</v>
      </c>
      <c r="Y234" s="50" t="e">
        <f t="shared" si="62"/>
        <v>#REF!</v>
      </c>
      <c r="Z234" s="23" t="e">
        <f t="shared" si="63"/>
        <v>#REF!</v>
      </c>
      <c r="AA234" s="28" t="e">
        <f t="shared" si="55"/>
        <v>#REF!</v>
      </c>
      <c r="AB234" s="29" t="e">
        <f t="shared" si="56"/>
        <v>#REF!</v>
      </c>
      <c r="AC234" s="28" t="e">
        <f t="shared" si="64"/>
        <v>#REF!</v>
      </c>
      <c r="AD234" s="23" t="e">
        <f t="shared" si="65"/>
        <v>#REF!</v>
      </c>
      <c r="AE234" s="53">
        <f t="shared" si="66"/>
        <v>0</v>
      </c>
      <c r="AF234" s="53">
        <f t="shared" si="67"/>
        <v>0</v>
      </c>
      <c r="AG234" s="53">
        <f t="shared" si="68"/>
        <v>0</v>
      </c>
      <c r="AH234" s="36" t="e">
        <f t="shared" si="70"/>
        <v>#REF!</v>
      </c>
      <c r="AM234" s="23">
        <f t="shared" si="69"/>
        <v>0</v>
      </c>
    </row>
    <row r="235" spans="1:39" x14ac:dyDescent="0.2">
      <c r="A235" s="23">
        <v>232</v>
      </c>
      <c r="B235" s="23" t="str">
        <f>VLOOKUP($A235,'[1]פרופיל מציע  + מסמכים שיש להגיש'!$C$6:$H$16555,2)</f>
        <v>מוסך טובול את גירש בע"מ</v>
      </c>
      <c r="C235" s="23" t="str">
        <f t="shared" si="57"/>
        <v>0</v>
      </c>
      <c r="D235" s="41"/>
      <c r="E235" s="43"/>
      <c r="F235" s="43"/>
      <c r="G235" s="42"/>
      <c r="H235" s="43"/>
      <c r="I235" s="43"/>
      <c r="J235" s="42"/>
      <c r="K235" s="42"/>
      <c r="L235" s="42"/>
      <c r="M235" s="57" t="str">
        <f t="shared" si="54"/>
        <v/>
      </c>
      <c r="N235" s="27" t="str">
        <f>IF(M235="","",VLOOKUP($A235,'[1]פרופיל מציע  + מסמכים שיש להגיש'!$C$6:$H$16555,4))</f>
        <v/>
      </c>
      <c r="O235" s="46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6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23" t="str">
        <f t="shared" si="58"/>
        <v>not submittied</v>
      </c>
      <c r="R235" s="65" t="e">
        <f t="shared" si="59"/>
        <v>#NUM!</v>
      </c>
      <c r="W235" s="67">
        <f t="shared" si="60"/>
        <v>0</v>
      </c>
      <c r="X235" s="23">
        <f t="shared" si="61"/>
        <v>7629</v>
      </c>
      <c r="Y235" s="50" t="e">
        <f t="shared" si="62"/>
        <v>#REF!</v>
      </c>
      <c r="Z235" s="23" t="e">
        <f t="shared" si="63"/>
        <v>#REF!</v>
      </c>
      <c r="AA235" s="28" t="e">
        <f t="shared" si="55"/>
        <v>#REF!</v>
      </c>
      <c r="AB235" s="29" t="e">
        <f t="shared" si="56"/>
        <v>#REF!</v>
      </c>
      <c r="AC235" s="28" t="e">
        <f t="shared" si="64"/>
        <v>#REF!</v>
      </c>
      <c r="AD235" s="23" t="e">
        <f t="shared" si="65"/>
        <v>#REF!</v>
      </c>
      <c r="AE235" s="53">
        <f t="shared" si="66"/>
        <v>0</v>
      </c>
      <c r="AF235" s="53">
        <f t="shared" si="67"/>
        <v>0</v>
      </c>
      <c r="AG235" s="53">
        <f t="shared" si="68"/>
        <v>0</v>
      </c>
      <c r="AH235" s="36" t="e">
        <f t="shared" si="70"/>
        <v>#REF!</v>
      </c>
      <c r="AM235" s="23">
        <f t="shared" si="69"/>
        <v>0</v>
      </c>
    </row>
    <row r="236" spans="1:39" x14ac:dyDescent="0.2">
      <c r="A236" s="23">
        <v>233</v>
      </c>
      <c r="B236" s="23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23" t="str">
        <f t="shared" si="57"/>
        <v>0</v>
      </c>
      <c r="D236" s="41"/>
      <c r="E236" s="43"/>
      <c r="F236" s="43"/>
      <c r="G236" s="42"/>
      <c r="H236" s="43"/>
      <c r="I236" s="43"/>
      <c r="J236" s="42"/>
      <c r="K236" s="42"/>
      <c r="L236" s="42"/>
      <c r="M236" s="57" t="str">
        <f t="shared" si="54"/>
        <v/>
      </c>
      <c r="N236" s="27" t="str">
        <f>IF(M236="","",VLOOKUP($A236,'[1]פרופיל מציע  + מסמכים שיש להגיש'!$C$6:$H$16555,4))</f>
        <v/>
      </c>
      <c r="O236" s="46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6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23" t="str">
        <f t="shared" si="58"/>
        <v>not submittied</v>
      </c>
      <c r="R236" s="65" t="e">
        <f t="shared" si="59"/>
        <v>#NUM!</v>
      </c>
      <c r="W236" s="67">
        <f t="shared" si="60"/>
        <v>0</v>
      </c>
      <c r="X236" s="23">
        <f t="shared" si="61"/>
        <v>7629</v>
      </c>
      <c r="Y236" s="50" t="e">
        <f t="shared" si="62"/>
        <v>#REF!</v>
      </c>
      <c r="Z236" s="23" t="e">
        <f t="shared" si="63"/>
        <v>#REF!</v>
      </c>
      <c r="AA236" s="28" t="e">
        <f t="shared" si="55"/>
        <v>#REF!</v>
      </c>
      <c r="AB236" s="29" t="e">
        <f t="shared" si="56"/>
        <v>#REF!</v>
      </c>
      <c r="AC236" s="28" t="e">
        <f t="shared" si="64"/>
        <v>#REF!</v>
      </c>
      <c r="AD236" s="23" t="e">
        <f t="shared" si="65"/>
        <v>#REF!</v>
      </c>
      <c r="AE236" s="53">
        <f t="shared" si="66"/>
        <v>0</v>
      </c>
      <c r="AF236" s="53">
        <f t="shared" si="67"/>
        <v>0</v>
      </c>
      <c r="AG236" s="53">
        <f t="shared" si="68"/>
        <v>0</v>
      </c>
      <c r="AH236" s="36" t="e">
        <f t="shared" si="70"/>
        <v>#REF!</v>
      </c>
      <c r="AM236" s="23">
        <f t="shared" si="69"/>
        <v>0</v>
      </c>
    </row>
    <row r="237" spans="1:39" x14ac:dyDescent="0.2">
      <c r="A237" s="23">
        <v>234</v>
      </c>
      <c r="B237" s="23" t="str">
        <f>VLOOKUP($A237,'[1]פרופיל מציע  + מסמכים שיש להגיש'!$C$6:$H$16555,2)</f>
        <v>מוסך 2000 ראשון (גולן כהן 2002 בע"מ)</v>
      </c>
      <c r="C237" s="23" t="str">
        <f t="shared" si="57"/>
        <v>0</v>
      </c>
      <c r="D237" s="41"/>
      <c r="E237" s="43"/>
      <c r="F237" s="43"/>
      <c r="G237" s="42"/>
      <c r="H237" s="43"/>
      <c r="I237" s="43"/>
      <c r="J237" s="42"/>
      <c r="K237" s="42"/>
      <c r="L237" s="42"/>
      <c r="M237" s="57" t="str">
        <f t="shared" si="54"/>
        <v/>
      </c>
      <c r="N237" s="27" t="str">
        <f>IF(M237="","",VLOOKUP($A237,'[1]פרופיל מציע  + מסמכים שיש להגיש'!$C$6:$H$16555,4))</f>
        <v/>
      </c>
      <c r="O237" s="46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6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23" t="str">
        <f t="shared" si="58"/>
        <v>not submittied</v>
      </c>
      <c r="R237" s="65" t="e">
        <f t="shared" si="59"/>
        <v>#NUM!</v>
      </c>
      <c r="W237" s="67">
        <f t="shared" si="60"/>
        <v>0</v>
      </c>
      <c r="X237" s="23">
        <f t="shared" si="61"/>
        <v>7629</v>
      </c>
      <c r="Y237" s="50" t="e">
        <f t="shared" si="62"/>
        <v>#REF!</v>
      </c>
      <c r="Z237" s="23" t="e">
        <f t="shared" si="63"/>
        <v>#REF!</v>
      </c>
      <c r="AA237" s="28" t="e">
        <f t="shared" si="55"/>
        <v>#REF!</v>
      </c>
      <c r="AB237" s="29" t="e">
        <f t="shared" si="56"/>
        <v>#REF!</v>
      </c>
      <c r="AC237" s="28" t="e">
        <f t="shared" si="64"/>
        <v>#REF!</v>
      </c>
      <c r="AD237" s="23" t="e">
        <f t="shared" si="65"/>
        <v>#REF!</v>
      </c>
      <c r="AE237" s="53">
        <f t="shared" si="66"/>
        <v>0</v>
      </c>
      <c r="AF237" s="53">
        <f t="shared" si="67"/>
        <v>0</v>
      </c>
      <c r="AG237" s="53">
        <f t="shared" si="68"/>
        <v>0</v>
      </c>
      <c r="AH237" s="36" t="e">
        <f t="shared" si="70"/>
        <v>#REF!</v>
      </c>
      <c r="AM237" s="23">
        <f t="shared" si="69"/>
        <v>0</v>
      </c>
    </row>
    <row r="238" spans="1:39" x14ac:dyDescent="0.2">
      <c r="A238" s="23">
        <v>235</v>
      </c>
      <c r="B238" s="23" t="str">
        <f>VLOOKUP($A238,'[1]פרופיל מציע  + מסמכים שיש להגיש'!$C$6:$H$16555,2)</f>
        <v>מרכז שירות לי בע"מ</v>
      </c>
      <c r="C238" s="23" t="str">
        <f t="shared" si="57"/>
        <v>0</v>
      </c>
      <c r="D238" s="41"/>
      <c r="E238" s="43"/>
      <c r="F238" s="43"/>
      <c r="G238" s="42"/>
      <c r="H238" s="43"/>
      <c r="I238" s="43"/>
      <c r="J238" s="42"/>
      <c r="K238" s="42"/>
      <c r="L238" s="42"/>
      <c r="M238" s="57" t="str">
        <f t="shared" si="54"/>
        <v/>
      </c>
      <c r="N238" s="27" t="str">
        <f>IF(M238="","",VLOOKUP($A238,'[1]פרופיל מציע  + מסמכים שיש להגיש'!$C$6:$H$16555,4))</f>
        <v/>
      </c>
      <c r="O238" s="46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6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23" t="str">
        <f t="shared" si="58"/>
        <v>not submittied</v>
      </c>
      <c r="R238" s="65" t="e">
        <f t="shared" si="59"/>
        <v>#NUM!</v>
      </c>
      <c r="W238" s="67">
        <f t="shared" si="60"/>
        <v>0</v>
      </c>
      <c r="X238" s="23">
        <f t="shared" si="61"/>
        <v>7629</v>
      </c>
      <c r="Y238" s="50" t="e">
        <f t="shared" si="62"/>
        <v>#REF!</v>
      </c>
      <c r="Z238" s="23" t="e">
        <f t="shared" si="63"/>
        <v>#REF!</v>
      </c>
      <c r="AA238" s="28" t="e">
        <f t="shared" si="55"/>
        <v>#REF!</v>
      </c>
      <c r="AB238" s="29" t="e">
        <f t="shared" si="56"/>
        <v>#REF!</v>
      </c>
      <c r="AC238" s="28" t="e">
        <f t="shared" si="64"/>
        <v>#REF!</v>
      </c>
      <c r="AD238" s="23" t="e">
        <f t="shared" si="65"/>
        <v>#REF!</v>
      </c>
      <c r="AE238" s="53">
        <f t="shared" si="66"/>
        <v>0</v>
      </c>
      <c r="AF238" s="53">
        <f t="shared" si="67"/>
        <v>0</v>
      </c>
      <c r="AG238" s="53">
        <f t="shared" si="68"/>
        <v>0</v>
      </c>
      <c r="AH238" s="36" t="e">
        <f t="shared" si="70"/>
        <v>#REF!</v>
      </c>
      <c r="AM238" s="23">
        <f t="shared" si="69"/>
        <v>0</v>
      </c>
    </row>
    <row r="239" spans="1:39" x14ac:dyDescent="0.2">
      <c r="A239" s="23">
        <v>236</v>
      </c>
      <c r="B239" s="23" t="str">
        <f>VLOOKUP($A239,'[1]פרופיל מציע  + מסמכים שיש להגיש'!$C$6:$H$16555,2)</f>
        <v>מוסך י.ג. חי נתניה בע"מ</v>
      </c>
      <c r="C239" s="23" t="str">
        <f t="shared" si="57"/>
        <v>0</v>
      </c>
      <c r="D239" s="41"/>
      <c r="E239" s="43"/>
      <c r="F239" s="43"/>
      <c r="G239" s="42"/>
      <c r="H239" s="43"/>
      <c r="I239" s="43"/>
      <c r="J239" s="42"/>
      <c r="K239" s="42"/>
      <c r="L239" s="42"/>
      <c r="M239" s="57" t="str">
        <f t="shared" si="54"/>
        <v/>
      </c>
      <c r="N239" s="27" t="str">
        <f>IF(M239="","",VLOOKUP($A239,'[1]פרופיל מציע  + מסמכים שיש להגיש'!$C$6:$H$16555,4))</f>
        <v/>
      </c>
      <c r="O239" s="46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6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23" t="str">
        <f t="shared" si="58"/>
        <v>not submittied</v>
      </c>
      <c r="R239" s="65" t="e">
        <f t="shared" si="59"/>
        <v>#NUM!</v>
      </c>
      <c r="W239" s="67">
        <f t="shared" si="60"/>
        <v>0</v>
      </c>
      <c r="X239" s="23">
        <f t="shared" si="61"/>
        <v>7629</v>
      </c>
      <c r="Y239" s="50" t="e">
        <f t="shared" si="62"/>
        <v>#REF!</v>
      </c>
      <c r="Z239" s="23" t="e">
        <f t="shared" si="63"/>
        <v>#REF!</v>
      </c>
      <c r="AA239" s="28" t="e">
        <f t="shared" si="55"/>
        <v>#REF!</v>
      </c>
      <c r="AB239" s="29" t="e">
        <f t="shared" si="56"/>
        <v>#REF!</v>
      </c>
      <c r="AC239" s="28" t="e">
        <f t="shared" si="64"/>
        <v>#REF!</v>
      </c>
      <c r="AD239" s="23" t="e">
        <f t="shared" si="65"/>
        <v>#REF!</v>
      </c>
      <c r="AE239" s="53">
        <f t="shared" si="66"/>
        <v>0</v>
      </c>
      <c r="AF239" s="53">
        <f t="shared" si="67"/>
        <v>0</v>
      </c>
      <c r="AG239" s="53">
        <f t="shared" si="68"/>
        <v>0</v>
      </c>
      <c r="AH239" s="36" t="e">
        <f t="shared" si="70"/>
        <v>#REF!</v>
      </c>
      <c r="AM239" s="23">
        <f t="shared" si="69"/>
        <v>0</v>
      </c>
    </row>
    <row r="240" spans="1:39" x14ac:dyDescent="0.2">
      <c r="A240" s="23">
        <v>237</v>
      </c>
      <c r="B240" s="23" t="str">
        <f>VLOOKUP($A240,'[1]פרופיל מציע  + מסמכים שיש להגיש'!$C$6:$H$16555,2)</f>
        <v>רמות 2002 מרכז שירותי רכב בע"מ</v>
      </c>
      <c r="C240" s="23" t="str">
        <f t="shared" si="57"/>
        <v>0</v>
      </c>
      <c r="D240" s="41"/>
      <c r="E240" s="43"/>
      <c r="F240" s="43"/>
      <c r="G240" s="42"/>
      <c r="H240" s="43"/>
      <c r="I240" s="43"/>
      <c r="J240" s="42"/>
      <c r="K240" s="42"/>
      <c r="L240" s="42"/>
      <c r="M240" s="57" t="str">
        <f t="shared" si="54"/>
        <v/>
      </c>
      <c r="N240" s="27" t="str">
        <f>IF(M240="","",VLOOKUP($A240,'[1]פרופיל מציע  + מסמכים שיש להגיש'!$C$6:$H$16555,4))</f>
        <v/>
      </c>
      <c r="O240" s="46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6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23" t="str">
        <f t="shared" si="58"/>
        <v>not submittied</v>
      </c>
      <c r="R240" s="65" t="e">
        <f t="shared" si="59"/>
        <v>#NUM!</v>
      </c>
      <c r="W240" s="67">
        <f t="shared" si="60"/>
        <v>0</v>
      </c>
      <c r="X240" s="23">
        <f t="shared" si="61"/>
        <v>7629</v>
      </c>
      <c r="Y240" s="50" t="e">
        <f t="shared" si="62"/>
        <v>#REF!</v>
      </c>
      <c r="Z240" s="23" t="e">
        <f t="shared" si="63"/>
        <v>#REF!</v>
      </c>
      <c r="AA240" s="28" t="e">
        <f t="shared" si="55"/>
        <v>#REF!</v>
      </c>
      <c r="AB240" s="29" t="e">
        <f t="shared" si="56"/>
        <v>#REF!</v>
      </c>
      <c r="AC240" s="28" t="e">
        <f t="shared" si="64"/>
        <v>#REF!</v>
      </c>
      <c r="AD240" s="23" t="e">
        <f t="shared" si="65"/>
        <v>#REF!</v>
      </c>
      <c r="AE240" s="53">
        <f t="shared" si="66"/>
        <v>0</v>
      </c>
      <c r="AF240" s="53">
        <f t="shared" si="67"/>
        <v>0</v>
      </c>
      <c r="AG240" s="53">
        <f t="shared" si="68"/>
        <v>0</v>
      </c>
      <c r="AH240" s="36" t="e">
        <f t="shared" si="70"/>
        <v>#REF!</v>
      </c>
      <c r="AM240" s="23">
        <f t="shared" si="69"/>
        <v>0</v>
      </c>
    </row>
    <row r="241" spans="1:39" x14ac:dyDescent="0.2">
      <c r="A241" s="23">
        <v>238</v>
      </c>
      <c r="B241" s="23" t="str">
        <f>VLOOKUP($A241,'[1]פרופיל מציע  + מסמכים שיש להגיש'!$C$6:$H$16555,2)</f>
        <v>א. עתידים מוסכים בע"מ</v>
      </c>
      <c r="C241" s="23" t="str">
        <f t="shared" si="57"/>
        <v>0</v>
      </c>
      <c r="D241" s="41"/>
      <c r="E241" s="43"/>
      <c r="F241" s="43"/>
      <c r="G241" s="42"/>
      <c r="H241" s="43"/>
      <c r="I241" s="43"/>
      <c r="J241" s="42"/>
      <c r="K241" s="42"/>
      <c r="L241" s="42"/>
      <c r="M241" s="57" t="str">
        <f t="shared" si="54"/>
        <v/>
      </c>
      <c r="N241" s="27" t="str">
        <f>IF(M241="","",VLOOKUP($A241,'[1]פרופיל מציע  + מסמכים שיש להגיש'!$C$6:$H$16555,4))</f>
        <v/>
      </c>
      <c r="O241" s="46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6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23" t="str">
        <f t="shared" si="58"/>
        <v>not submittied</v>
      </c>
      <c r="R241" s="65" t="e">
        <f t="shared" si="59"/>
        <v>#NUM!</v>
      </c>
      <c r="W241" s="67">
        <f t="shared" si="60"/>
        <v>0</v>
      </c>
      <c r="X241" s="23">
        <f t="shared" si="61"/>
        <v>7629</v>
      </c>
      <c r="Y241" s="50" t="e">
        <f t="shared" si="62"/>
        <v>#REF!</v>
      </c>
      <c r="Z241" s="23" t="e">
        <f t="shared" si="63"/>
        <v>#REF!</v>
      </c>
      <c r="AA241" s="28" t="e">
        <f t="shared" si="55"/>
        <v>#REF!</v>
      </c>
      <c r="AB241" s="29" t="e">
        <f t="shared" si="56"/>
        <v>#REF!</v>
      </c>
      <c r="AC241" s="28" t="e">
        <f t="shared" si="64"/>
        <v>#REF!</v>
      </c>
      <c r="AD241" s="23" t="e">
        <f t="shared" si="65"/>
        <v>#REF!</v>
      </c>
      <c r="AE241" s="53">
        <f t="shared" si="66"/>
        <v>0</v>
      </c>
      <c r="AF241" s="53">
        <f t="shared" si="67"/>
        <v>0</v>
      </c>
      <c r="AG241" s="53">
        <f t="shared" si="68"/>
        <v>0</v>
      </c>
      <c r="AH241" s="36" t="e">
        <f t="shared" si="70"/>
        <v>#REF!</v>
      </c>
      <c r="AM241" s="23">
        <f t="shared" si="69"/>
        <v>0</v>
      </c>
    </row>
    <row r="242" spans="1:39" x14ac:dyDescent="0.2">
      <c r="A242" s="23">
        <v>239</v>
      </c>
      <c r="B242" s="23" t="str">
        <f>VLOOKUP($A242,'[1]פרופיל מציע  + מסמכים שיש להגיש'!$C$6:$H$16555,2)</f>
        <v>צבר דרור בע"מ</v>
      </c>
      <c r="C242" s="23" t="str">
        <f t="shared" si="57"/>
        <v>0</v>
      </c>
      <c r="D242" s="41"/>
      <c r="E242" s="43"/>
      <c r="F242" s="43"/>
      <c r="G242" s="42"/>
      <c r="H242" s="43"/>
      <c r="I242" s="43"/>
      <c r="J242" s="42"/>
      <c r="K242" s="42"/>
      <c r="L242" s="42"/>
      <c r="M242" s="57" t="str">
        <f t="shared" si="54"/>
        <v/>
      </c>
      <c r="N242" s="27" t="str">
        <f>IF(M242="","",VLOOKUP($A242,'[1]פרופיל מציע  + מסמכים שיש להגיש'!$C$6:$H$16555,4))</f>
        <v/>
      </c>
      <c r="O242" s="46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6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23" t="str">
        <f t="shared" si="58"/>
        <v>not submittied</v>
      </c>
      <c r="R242" s="65" t="e">
        <f t="shared" si="59"/>
        <v>#NUM!</v>
      </c>
      <c r="W242" s="67">
        <f t="shared" si="60"/>
        <v>0</v>
      </c>
      <c r="X242" s="23">
        <f t="shared" si="61"/>
        <v>7629</v>
      </c>
      <c r="Y242" s="50" t="e">
        <f t="shared" si="62"/>
        <v>#REF!</v>
      </c>
      <c r="Z242" s="23" t="e">
        <f t="shared" si="63"/>
        <v>#REF!</v>
      </c>
      <c r="AA242" s="28" t="e">
        <f t="shared" si="55"/>
        <v>#REF!</v>
      </c>
      <c r="AB242" s="29" t="e">
        <f t="shared" si="56"/>
        <v>#REF!</v>
      </c>
      <c r="AC242" s="28" t="e">
        <f t="shared" si="64"/>
        <v>#REF!</v>
      </c>
      <c r="AD242" s="23" t="e">
        <f t="shared" si="65"/>
        <v>#REF!</v>
      </c>
      <c r="AE242" s="53">
        <f t="shared" si="66"/>
        <v>0</v>
      </c>
      <c r="AF242" s="53">
        <f t="shared" si="67"/>
        <v>0</v>
      </c>
      <c r="AG242" s="53">
        <f t="shared" si="68"/>
        <v>0</v>
      </c>
      <c r="AH242" s="36" t="e">
        <f t="shared" si="70"/>
        <v>#REF!</v>
      </c>
      <c r="AM242" s="23">
        <f t="shared" si="69"/>
        <v>0</v>
      </c>
    </row>
    <row r="243" spans="1:39" x14ac:dyDescent="0.2">
      <c r="A243" s="23">
        <v>240</v>
      </c>
      <c r="B243" s="23" t="str">
        <f>VLOOKUP($A243,'[1]פרופיל מציע  + מסמכים שיש להגיש'!$C$6:$H$16555,2)</f>
        <v>בן עמי מוסכי השרות ( 1994 ) בע"מ</v>
      </c>
      <c r="C243" s="23" t="str">
        <f t="shared" si="57"/>
        <v>0</v>
      </c>
      <c r="D243" s="41"/>
      <c r="E243" s="43"/>
      <c r="F243" s="43"/>
      <c r="G243" s="42"/>
      <c r="H243" s="43"/>
      <c r="I243" s="43"/>
      <c r="J243" s="42"/>
      <c r="K243" s="42"/>
      <c r="L243" s="42"/>
      <c r="M243" s="57" t="str">
        <f t="shared" si="54"/>
        <v/>
      </c>
      <c r="N243" s="27" t="str">
        <f>IF(M243="","",VLOOKUP($A243,'[1]פרופיל מציע  + מסמכים שיש להגיש'!$C$6:$H$16555,4))</f>
        <v/>
      </c>
      <c r="O243" s="46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6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23" t="str">
        <f t="shared" si="58"/>
        <v>not submittied</v>
      </c>
      <c r="R243" s="65" t="e">
        <f t="shared" si="59"/>
        <v>#NUM!</v>
      </c>
      <c r="W243" s="67">
        <f t="shared" si="60"/>
        <v>0</v>
      </c>
      <c r="X243" s="23">
        <f t="shared" si="61"/>
        <v>7629</v>
      </c>
      <c r="Y243" s="50" t="e">
        <f t="shared" si="62"/>
        <v>#REF!</v>
      </c>
      <c r="Z243" s="23" t="e">
        <f t="shared" si="63"/>
        <v>#REF!</v>
      </c>
      <c r="AA243" s="28" t="e">
        <f t="shared" si="55"/>
        <v>#REF!</v>
      </c>
      <c r="AB243" s="29" t="e">
        <f t="shared" si="56"/>
        <v>#REF!</v>
      </c>
      <c r="AC243" s="28" t="e">
        <f t="shared" si="64"/>
        <v>#REF!</v>
      </c>
      <c r="AD243" s="23" t="e">
        <f t="shared" si="65"/>
        <v>#REF!</v>
      </c>
      <c r="AE243" s="53">
        <f t="shared" si="66"/>
        <v>0</v>
      </c>
      <c r="AF243" s="53">
        <f t="shared" si="67"/>
        <v>0</v>
      </c>
      <c r="AG243" s="53">
        <f t="shared" si="68"/>
        <v>0</v>
      </c>
      <c r="AH243" s="36" t="e">
        <f t="shared" si="70"/>
        <v>#REF!</v>
      </c>
      <c r="AM243" s="23">
        <f t="shared" si="69"/>
        <v>0</v>
      </c>
    </row>
    <row r="244" spans="1:39" x14ac:dyDescent="0.2">
      <c r="A244" s="23">
        <v>241</v>
      </c>
      <c r="B244" s="23" t="str">
        <f>VLOOKUP($A244,'[1]פרופיל מציע  + מסמכים שיש להגיש'!$C$6:$H$16555,2)</f>
        <v>כרמיאל מוטורס 2010 בע"מ</v>
      </c>
      <c r="C244" s="23" t="str">
        <f t="shared" si="57"/>
        <v>0</v>
      </c>
      <c r="D244" s="41"/>
      <c r="E244" s="43"/>
      <c r="F244" s="43"/>
      <c r="G244" s="42"/>
      <c r="H244" s="43"/>
      <c r="I244" s="43"/>
      <c r="J244" s="42"/>
      <c r="K244" s="42"/>
      <c r="L244" s="42"/>
      <c r="M244" s="57" t="str">
        <f t="shared" si="54"/>
        <v/>
      </c>
      <c r="N244" s="27" t="str">
        <f>IF(M244="","",VLOOKUP($A244,'[1]פרופיל מציע  + מסמכים שיש להגיש'!$C$6:$H$16555,4))</f>
        <v/>
      </c>
      <c r="O244" s="46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6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23" t="str">
        <f t="shared" si="58"/>
        <v>not submittied</v>
      </c>
      <c r="R244" s="65" t="e">
        <f t="shared" si="59"/>
        <v>#NUM!</v>
      </c>
      <c r="W244" s="67">
        <f t="shared" si="60"/>
        <v>0</v>
      </c>
      <c r="X244" s="23">
        <f t="shared" si="61"/>
        <v>7629</v>
      </c>
      <c r="Y244" s="50" t="e">
        <f t="shared" si="62"/>
        <v>#REF!</v>
      </c>
      <c r="Z244" s="23" t="e">
        <f t="shared" si="63"/>
        <v>#REF!</v>
      </c>
      <c r="AA244" s="28" t="e">
        <f t="shared" si="55"/>
        <v>#REF!</v>
      </c>
      <c r="AB244" s="29" t="e">
        <f t="shared" si="56"/>
        <v>#REF!</v>
      </c>
      <c r="AC244" s="28" t="e">
        <f t="shared" si="64"/>
        <v>#REF!</v>
      </c>
      <c r="AD244" s="23" t="e">
        <f t="shared" si="65"/>
        <v>#REF!</v>
      </c>
      <c r="AE244" s="53">
        <f t="shared" si="66"/>
        <v>0</v>
      </c>
      <c r="AF244" s="53">
        <f t="shared" si="67"/>
        <v>0</v>
      </c>
      <c r="AG244" s="53">
        <f t="shared" si="68"/>
        <v>0</v>
      </c>
      <c r="AH244" s="36" t="e">
        <f t="shared" si="70"/>
        <v>#REF!</v>
      </c>
      <c r="AM244" s="23">
        <f t="shared" si="69"/>
        <v>0</v>
      </c>
    </row>
    <row r="245" spans="1:39" x14ac:dyDescent="0.2">
      <c r="A245" s="23">
        <v>242</v>
      </c>
      <c r="B245" s="23" t="str">
        <f>VLOOKUP($A245,'[1]פרופיל מציע  + מסמכים שיש להגיש'!$C$6:$H$16555,2)</f>
        <v>שמעון ברזילי מכוניות 1987 בע"מ</v>
      </c>
      <c r="C245" s="23" t="str">
        <f t="shared" si="57"/>
        <v>0</v>
      </c>
      <c r="D245" s="41"/>
      <c r="E245" s="43"/>
      <c r="F245" s="43"/>
      <c r="G245" s="42"/>
      <c r="H245" s="43"/>
      <c r="I245" s="43"/>
      <c r="J245" s="42"/>
      <c r="K245" s="42"/>
      <c r="L245" s="42"/>
      <c r="M245" s="57" t="str">
        <f t="shared" si="54"/>
        <v/>
      </c>
      <c r="N245" s="27" t="str">
        <f>IF(M245="","",VLOOKUP($A245,'[1]פרופיל מציע  + מסמכים שיש להגיש'!$C$6:$H$16555,4))</f>
        <v/>
      </c>
      <c r="O245" s="46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6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23" t="str">
        <f t="shared" si="58"/>
        <v>not submittied</v>
      </c>
      <c r="R245" s="65" t="e">
        <f t="shared" si="59"/>
        <v>#NUM!</v>
      </c>
      <c r="W245" s="67">
        <f t="shared" si="60"/>
        <v>0</v>
      </c>
      <c r="X245" s="23">
        <f t="shared" si="61"/>
        <v>7629</v>
      </c>
      <c r="Y245" s="50" t="e">
        <f t="shared" si="62"/>
        <v>#REF!</v>
      </c>
      <c r="Z245" s="23" t="e">
        <f t="shared" si="63"/>
        <v>#REF!</v>
      </c>
      <c r="AA245" s="28" t="e">
        <f t="shared" si="55"/>
        <v>#REF!</v>
      </c>
      <c r="AB245" s="29" t="e">
        <f t="shared" si="56"/>
        <v>#REF!</v>
      </c>
      <c r="AC245" s="28" t="e">
        <f t="shared" si="64"/>
        <v>#REF!</v>
      </c>
      <c r="AD245" s="23" t="e">
        <f t="shared" si="65"/>
        <v>#REF!</v>
      </c>
      <c r="AE245" s="53">
        <f t="shared" si="66"/>
        <v>0</v>
      </c>
      <c r="AF245" s="53">
        <f t="shared" si="67"/>
        <v>0</v>
      </c>
      <c r="AG245" s="53">
        <f t="shared" si="68"/>
        <v>0</v>
      </c>
      <c r="AH245" s="36" t="e">
        <f t="shared" si="70"/>
        <v>#REF!</v>
      </c>
      <c r="AM245" s="23">
        <f t="shared" si="69"/>
        <v>0</v>
      </c>
    </row>
    <row r="246" spans="1:39" x14ac:dyDescent="0.2">
      <c r="A246" s="23">
        <v>243</v>
      </c>
      <c r="B246" s="23" t="str">
        <f>VLOOKUP($A246,'[1]פרופיל מציע  + מסמכים שיש להגיש'!$C$6:$H$16555,2)</f>
        <v>מוסך סבנה</v>
      </c>
      <c r="C246" s="23" t="str">
        <f t="shared" si="57"/>
        <v>0</v>
      </c>
      <c r="D246" s="41"/>
      <c r="E246" s="43"/>
      <c r="F246" s="43"/>
      <c r="G246" s="42"/>
      <c r="H246" s="43"/>
      <c r="I246" s="43"/>
      <c r="J246" s="42"/>
      <c r="K246" s="42"/>
      <c r="L246" s="42"/>
      <c r="M246" s="57" t="str">
        <f t="shared" si="54"/>
        <v/>
      </c>
      <c r="N246" s="27" t="str">
        <f>IF(M246="","",VLOOKUP($A246,'[1]פרופיל מציע  + מסמכים שיש להגיש'!$C$6:$H$16555,4))</f>
        <v/>
      </c>
      <c r="O246" s="46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6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23" t="str">
        <f t="shared" si="58"/>
        <v>not submittied</v>
      </c>
      <c r="R246" s="65" t="e">
        <f t="shared" si="59"/>
        <v>#NUM!</v>
      </c>
      <c r="W246" s="67">
        <f t="shared" si="60"/>
        <v>0</v>
      </c>
      <c r="X246" s="23">
        <f t="shared" si="61"/>
        <v>7629</v>
      </c>
      <c r="Y246" s="50" t="e">
        <f t="shared" si="62"/>
        <v>#REF!</v>
      </c>
      <c r="Z246" s="23" t="e">
        <f t="shared" si="63"/>
        <v>#REF!</v>
      </c>
      <c r="AA246" s="28" t="e">
        <f t="shared" si="55"/>
        <v>#REF!</v>
      </c>
      <c r="AB246" s="29" t="e">
        <f t="shared" si="56"/>
        <v>#REF!</v>
      </c>
      <c r="AC246" s="28" t="e">
        <f t="shared" si="64"/>
        <v>#REF!</v>
      </c>
      <c r="AD246" s="23" t="e">
        <f t="shared" si="65"/>
        <v>#REF!</v>
      </c>
      <c r="AE246" s="53">
        <f t="shared" si="66"/>
        <v>0</v>
      </c>
      <c r="AF246" s="53">
        <f t="shared" si="67"/>
        <v>0</v>
      </c>
      <c r="AG246" s="53">
        <f t="shared" si="68"/>
        <v>0</v>
      </c>
      <c r="AH246" s="36" t="e">
        <f t="shared" si="70"/>
        <v>#REF!</v>
      </c>
      <c r="AM246" s="23">
        <f t="shared" si="69"/>
        <v>0</v>
      </c>
    </row>
    <row r="247" spans="1:39" x14ac:dyDescent="0.2">
      <c r="A247" s="23">
        <v>244</v>
      </c>
      <c r="B247" s="23" t="str">
        <f>VLOOKUP($A247,'[1]פרופיל מציע  + מסמכים שיש להגיש'!$C$6:$H$16555,2)</f>
        <v>מוסך ליטל 2008 בע"מ</v>
      </c>
      <c r="C247" s="23" t="str">
        <f t="shared" si="57"/>
        <v>0</v>
      </c>
      <c r="D247" s="41"/>
      <c r="E247" s="43"/>
      <c r="F247" s="43"/>
      <c r="G247" s="42"/>
      <c r="H247" s="43"/>
      <c r="I247" s="43"/>
      <c r="J247" s="42"/>
      <c r="K247" s="42"/>
      <c r="L247" s="42"/>
      <c r="M247" s="57" t="str">
        <f t="shared" si="54"/>
        <v/>
      </c>
      <c r="N247" s="27" t="str">
        <f>IF(M247="","",VLOOKUP($A247,'[1]פרופיל מציע  + מסמכים שיש להגיש'!$C$6:$H$16555,4))</f>
        <v/>
      </c>
      <c r="O247" s="46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6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23" t="str">
        <f t="shared" si="58"/>
        <v>not submittied</v>
      </c>
      <c r="R247" s="65" t="e">
        <f t="shared" si="59"/>
        <v>#NUM!</v>
      </c>
      <c r="W247" s="67">
        <f t="shared" si="60"/>
        <v>0</v>
      </c>
      <c r="X247" s="23">
        <f t="shared" si="61"/>
        <v>7629</v>
      </c>
      <c r="Y247" s="50" t="e">
        <f t="shared" si="62"/>
        <v>#REF!</v>
      </c>
      <c r="Z247" s="23" t="e">
        <f t="shared" si="63"/>
        <v>#REF!</v>
      </c>
      <c r="AA247" s="28" t="e">
        <f t="shared" si="55"/>
        <v>#REF!</v>
      </c>
      <c r="AB247" s="29" t="e">
        <f t="shared" si="56"/>
        <v>#REF!</v>
      </c>
      <c r="AC247" s="28" t="e">
        <f t="shared" si="64"/>
        <v>#REF!</v>
      </c>
      <c r="AD247" s="23" t="e">
        <f t="shared" si="65"/>
        <v>#REF!</v>
      </c>
      <c r="AE247" s="53">
        <f t="shared" si="66"/>
        <v>0</v>
      </c>
      <c r="AF247" s="53">
        <f t="shared" si="67"/>
        <v>0</v>
      </c>
      <c r="AG247" s="53">
        <f t="shared" si="68"/>
        <v>0</v>
      </c>
      <c r="AH247" s="36" t="e">
        <f t="shared" si="70"/>
        <v>#REF!</v>
      </c>
      <c r="AM247" s="23">
        <f t="shared" si="69"/>
        <v>0</v>
      </c>
    </row>
    <row r="248" spans="1:39" x14ac:dyDescent="0.2">
      <c r="A248" s="23">
        <v>245</v>
      </c>
      <c r="B248" s="23" t="str">
        <f>VLOOKUP($A248,'[1]פרופיל מציע  + מסמכים שיש להגיש'!$C$6:$H$16555,2)</f>
        <v>שירותי מוסך יוסי כהן בע"מ</v>
      </c>
      <c r="C248" s="23" t="str">
        <f t="shared" si="57"/>
        <v>0</v>
      </c>
      <c r="D248" s="41"/>
      <c r="E248" s="43"/>
      <c r="F248" s="43"/>
      <c r="G248" s="42"/>
      <c r="H248" s="43"/>
      <c r="I248" s="43"/>
      <c r="J248" s="42"/>
      <c r="K248" s="42"/>
      <c r="L248" s="42"/>
      <c r="M248" s="57" t="str">
        <f t="shared" si="54"/>
        <v/>
      </c>
      <c r="N248" s="27" t="str">
        <f>IF(M248="","",VLOOKUP($A248,'[1]פרופיל מציע  + מסמכים שיש להגיש'!$C$6:$H$16555,4))</f>
        <v/>
      </c>
      <c r="O248" s="46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6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23" t="str">
        <f t="shared" si="58"/>
        <v>not submittied</v>
      </c>
      <c r="R248" s="65" t="e">
        <f t="shared" si="59"/>
        <v>#NUM!</v>
      </c>
      <c r="W248" s="67">
        <f t="shared" si="60"/>
        <v>0</v>
      </c>
      <c r="X248" s="23">
        <f t="shared" si="61"/>
        <v>7629</v>
      </c>
      <c r="Y248" s="50" t="e">
        <f t="shared" si="62"/>
        <v>#REF!</v>
      </c>
      <c r="Z248" s="23" t="e">
        <f t="shared" si="63"/>
        <v>#REF!</v>
      </c>
      <c r="AA248" s="28" t="e">
        <f t="shared" si="55"/>
        <v>#REF!</v>
      </c>
      <c r="AB248" s="29" t="e">
        <f t="shared" si="56"/>
        <v>#REF!</v>
      </c>
      <c r="AC248" s="28" t="e">
        <f t="shared" si="64"/>
        <v>#REF!</v>
      </c>
      <c r="AD248" s="23" t="e">
        <f t="shared" si="65"/>
        <v>#REF!</v>
      </c>
      <c r="AE248" s="53">
        <f t="shared" si="66"/>
        <v>0</v>
      </c>
      <c r="AF248" s="53">
        <f t="shared" si="67"/>
        <v>0</v>
      </c>
      <c r="AG248" s="53">
        <f t="shared" si="68"/>
        <v>0</v>
      </c>
      <c r="AH248" s="36" t="e">
        <f t="shared" si="70"/>
        <v>#REF!</v>
      </c>
      <c r="AM248" s="23">
        <f t="shared" si="69"/>
        <v>0</v>
      </c>
    </row>
    <row r="249" spans="1:39" x14ac:dyDescent="0.2">
      <c r="A249" s="23">
        <v>246</v>
      </c>
      <c r="B249" s="23" t="str">
        <f>VLOOKUP($A249,'[1]פרופיל מציע  + מסמכים שיש להגיש'!$C$6:$H$16555,2)</f>
        <v>מכון ומוסך מהנדסים</v>
      </c>
      <c r="C249" s="23" t="str">
        <f t="shared" si="57"/>
        <v>0</v>
      </c>
      <c r="D249" s="41"/>
      <c r="E249" s="43"/>
      <c r="F249" s="43"/>
      <c r="G249" s="42"/>
      <c r="H249" s="43"/>
      <c r="I249" s="43"/>
      <c r="J249" s="42"/>
      <c r="K249" s="42"/>
      <c r="L249" s="42"/>
      <c r="M249" s="57" t="str">
        <f t="shared" si="54"/>
        <v/>
      </c>
      <c r="N249" s="27" t="str">
        <f>IF(M249="","",VLOOKUP($A249,'[1]פרופיל מציע  + מסמכים שיש להגיש'!$C$6:$H$16555,4))</f>
        <v/>
      </c>
      <c r="O249" s="46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6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23" t="str">
        <f t="shared" si="58"/>
        <v>not submittied</v>
      </c>
      <c r="R249" s="65" t="e">
        <f t="shared" si="59"/>
        <v>#NUM!</v>
      </c>
      <c r="W249" s="67">
        <f t="shared" si="60"/>
        <v>0</v>
      </c>
      <c r="X249" s="23">
        <f t="shared" si="61"/>
        <v>7629</v>
      </c>
      <c r="Y249" s="50" t="e">
        <f t="shared" si="62"/>
        <v>#REF!</v>
      </c>
      <c r="Z249" s="23" t="e">
        <f t="shared" si="63"/>
        <v>#REF!</v>
      </c>
      <c r="AA249" s="28" t="e">
        <f t="shared" si="55"/>
        <v>#REF!</v>
      </c>
      <c r="AB249" s="29" t="e">
        <f t="shared" si="56"/>
        <v>#REF!</v>
      </c>
      <c r="AC249" s="28" t="e">
        <f t="shared" si="64"/>
        <v>#REF!</v>
      </c>
      <c r="AD249" s="23" t="e">
        <f t="shared" si="65"/>
        <v>#REF!</v>
      </c>
      <c r="AE249" s="53">
        <f t="shared" si="66"/>
        <v>0</v>
      </c>
      <c r="AF249" s="53">
        <f t="shared" si="67"/>
        <v>0</v>
      </c>
      <c r="AG249" s="53">
        <f t="shared" si="68"/>
        <v>0</v>
      </c>
      <c r="AH249" s="36" t="e">
        <f t="shared" si="70"/>
        <v>#REF!</v>
      </c>
      <c r="AM249" s="23">
        <f t="shared" si="69"/>
        <v>0</v>
      </c>
    </row>
    <row r="250" spans="1:39" x14ac:dyDescent="0.2">
      <c r="A250" s="23">
        <v>247</v>
      </c>
      <c r="B250" s="23" t="str">
        <f>VLOOKUP($A250,'[1]פרופיל מציע  + מסמכים שיש להגיש'!$C$6:$H$16555,2)</f>
        <v>מרכז שירות גיל סיידון בע"מ</v>
      </c>
      <c r="C250" s="23" t="str">
        <f t="shared" si="57"/>
        <v>0</v>
      </c>
      <c r="D250" s="41"/>
      <c r="E250" s="43"/>
      <c r="F250" s="43"/>
      <c r="G250" s="42"/>
      <c r="H250" s="43"/>
      <c r="I250" s="43"/>
      <c r="J250" s="42"/>
      <c r="K250" s="42"/>
      <c r="L250" s="42"/>
      <c r="M250" s="57" t="str">
        <f t="shared" si="54"/>
        <v/>
      </c>
      <c r="N250" s="27" t="str">
        <f>IF(M250="","",VLOOKUP($A250,'[1]פרופיל מציע  + מסמכים שיש להגיש'!$C$6:$H$16555,4))</f>
        <v/>
      </c>
      <c r="O250" s="46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6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23" t="str">
        <f t="shared" si="58"/>
        <v>not submittied</v>
      </c>
      <c r="R250" s="65" t="e">
        <f t="shared" si="59"/>
        <v>#NUM!</v>
      </c>
      <c r="W250" s="67">
        <f t="shared" si="60"/>
        <v>0</v>
      </c>
      <c r="X250" s="23">
        <f t="shared" si="61"/>
        <v>7629</v>
      </c>
      <c r="Y250" s="50" t="e">
        <f t="shared" si="62"/>
        <v>#REF!</v>
      </c>
      <c r="Z250" s="23" t="e">
        <f t="shared" si="63"/>
        <v>#REF!</v>
      </c>
      <c r="AA250" s="28" t="e">
        <f t="shared" si="55"/>
        <v>#REF!</v>
      </c>
      <c r="AB250" s="29" t="e">
        <f t="shared" si="56"/>
        <v>#REF!</v>
      </c>
      <c r="AC250" s="28" t="e">
        <f t="shared" si="64"/>
        <v>#REF!</v>
      </c>
      <c r="AD250" s="23" t="e">
        <f t="shared" si="65"/>
        <v>#REF!</v>
      </c>
      <c r="AE250" s="53">
        <f t="shared" si="66"/>
        <v>0</v>
      </c>
      <c r="AF250" s="53">
        <f t="shared" si="67"/>
        <v>0</v>
      </c>
      <c r="AG250" s="53">
        <f t="shared" si="68"/>
        <v>0</v>
      </c>
      <c r="AH250" s="36" t="e">
        <f t="shared" si="70"/>
        <v>#REF!</v>
      </c>
      <c r="AM250" s="23">
        <f t="shared" si="69"/>
        <v>0</v>
      </c>
    </row>
    <row r="251" spans="1:39" x14ac:dyDescent="0.2">
      <c r="A251" s="23">
        <v>248</v>
      </c>
      <c r="B251" s="23" t="str">
        <f>VLOOKUP($A251,'[1]פרופיל מציע  + מסמכים שיש להגיש'!$C$6:$H$16555,2)</f>
        <v>מרכז שירות מוטורוני- לפיד בע"מ</v>
      </c>
      <c r="C251" s="23" t="str">
        <f t="shared" si="57"/>
        <v>0</v>
      </c>
      <c r="D251" s="41"/>
      <c r="E251" s="43"/>
      <c r="F251" s="43"/>
      <c r="G251" s="42"/>
      <c r="H251" s="43"/>
      <c r="I251" s="43"/>
      <c r="J251" s="42"/>
      <c r="K251" s="42"/>
      <c r="L251" s="42"/>
      <c r="M251" s="57" t="str">
        <f t="shared" si="54"/>
        <v/>
      </c>
      <c r="N251" s="27" t="str">
        <f>IF(M251="","",VLOOKUP($A251,'[1]פרופיל מציע  + מסמכים שיש להגיש'!$C$6:$H$16555,4))</f>
        <v/>
      </c>
      <c r="O251" s="46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6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23" t="str">
        <f t="shared" si="58"/>
        <v>not submittied</v>
      </c>
      <c r="R251" s="65" t="e">
        <f t="shared" si="59"/>
        <v>#NUM!</v>
      </c>
      <c r="W251" s="67">
        <f t="shared" si="60"/>
        <v>0</v>
      </c>
      <c r="X251" s="23">
        <f t="shared" si="61"/>
        <v>7629</v>
      </c>
      <c r="Y251" s="50" t="e">
        <f t="shared" si="62"/>
        <v>#REF!</v>
      </c>
      <c r="Z251" s="23" t="e">
        <f t="shared" si="63"/>
        <v>#REF!</v>
      </c>
      <c r="AA251" s="28" t="e">
        <f t="shared" si="55"/>
        <v>#REF!</v>
      </c>
      <c r="AB251" s="29" t="e">
        <f t="shared" si="56"/>
        <v>#REF!</v>
      </c>
      <c r="AC251" s="28" t="e">
        <f t="shared" si="64"/>
        <v>#REF!</v>
      </c>
      <c r="AD251" s="23" t="e">
        <f t="shared" si="65"/>
        <v>#REF!</v>
      </c>
      <c r="AE251" s="53">
        <f t="shared" si="66"/>
        <v>0</v>
      </c>
      <c r="AF251" s="53">
        <f t="shared" si="67"/>
        <v>0</v>
      </c>
      <c r="AG251" s="53">
        <f t="shared" si="68"/>
        <v>0</v>
      </c>
      <c r="AH251" s="36" t="e">
        <f t="shared" si="70"/>
        <v>#REF!</v>
      </c>
      <c r="AM251" s="23">
        <f t="shared" si="69"/>
        <v>0</v>
      </c>
    </row>
    <row r="252" spans="1:39" x14ac:dyDescent="0.2">
      <c r="A252" s="23">
        <v>249</v>
      </c>
      <c r="B252" s="23" t="str">
        <f>VLOOKUP($A252,'[1]פרופיל מציע  + מסמכים שיש להגיש'!$C$6:$H$16555,2)</f>
        <v>מוסך הגורן בע"מ</v>
      </c>
      <c r="C252" s="23" t="str">
        <f t="shared" si="57"/>
        <v>0</v>
      </c>
      <c r="D252" s="41"/>
      <c r="E252" s="43"/>
      <c r="F252" s="43"/>
      <c r="G252" s="42"/>
      <c r="H252" s="43"/>
      <c r="I252" s="43"/>
      <c r="J252" s="42"/>
      <c r="K252" s="42"/>
      <c r="L252" s="42"/>
      <c r="M252" s="57" t="str">
        <f t="shared" si="54"/>
        <v/>
      </c>
      <c r="N252" s="27" t="str">
        <f>IF(M252="","",VLOOKUP($A252,'[1]פרופיל מציע  + מסמכים שיש להגיש'!$C$6:$H$16555,4))</f>
        <v/>
      </c>
      <c r="O252" s="46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6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23" t="str">
        <f t="shared" si="58"/>
        <v>not submittied</v>
      </c>
      <c r="R252" s="65" t="e">
        <f t="shared" si="59"/>
        <v>#NUM!</v>
      </c>
      <c r="W252" s="67">
        <f t="shared" si="60"/>
        <v>0</v>
      </c>
      <c r="X252" s="23">
        <f t="shared" si="61"/>
        <v>7629</v>
      </c>
      <c r="Y252" s="50" t="e">
        <f t="shared" si="62"/>
        <v>#REF!</v>
      </c>
      <c r="Z252" s="23" t="e">
        <f t="shared" si="63"/>
        <v>#REF!</v>
      </c>
      <c r="AA252" s="28" t="e">
        <f t="shared" si="55"/>
        <v>#REF!</v>
      </c>
      <c r="AB252" s="29" t="e">
        <f t="shared" si="56"/>
        <v>#REF!</v>
      </c>
      <c r="AC252" s="28" t="e">
        <f t="shared" si="64"/>
        <v>#REF!</v>
      </c>
      <c r="AD252" s="23" t="e">
        <f t="shared" si="65"/>
        <v>#REF!</v>
      </c>
      <c r="AE252" s="53">
        <f t="shared" si="66"/>
        <v>0</v>
      </c>
      <c r="AF252" s="53">
        <f t="shared" si="67"/>
        <v>0</v>
      </c>
      <c r="AG252" s="53">
        <f t="shared" si="68"/>
        <v>0</v>
      </c>
      <c r="AH252" s="36" t="e">
        <f t="shared" si="70"/>
        <v>#REF!</v>
      </c>
      <c r="AM252" s="23">
        <f t="shared" si="69"/>
        <v>0</v>
      </c>
    </row>
    <row r="253" spans="1:39" x14ac:dyDescent="0.2">
      <c r="A253" s="23">
        <v>250</v>
      </c>
      <c r="B253" s="23" t="str">
        <f>VLOOKUP($A253,'[1]פרופיל מציע  + מסמכים שיש להגיש'!$C$6:$H$16555,2)</f>
        <v>מיכאל גולדברט בע"מ</v>
      </c>
      <c r="C253" s="23" t="str">
        <f t="shared" si="57"/>
        <v>0</v>
      </c>
      <c r="D253" s="41"/>
      <c r="E253" s="43"/>
      <c r="F253" s="43"/>
      <c r="G253" s="42"/>
      <c r="H253" s="43"/>
      <c r="I253" s="43"/>
      <c r="J253" s="42"/>
      <c r="K253" s="42"/>
      <c r="L253" s="42"/>
      <c r="M253" s="57" t="str">
        <f t="shared" si="54"/>
        <v/>
      </c>
      <c r="N253" s="27" t="str">
        <f>IF(M253="","",VLOOKUP($A253,'[1]פרופיל מציע  + מסמכים שיש להגיש'!$C$6:$H$16555,4))</f>
        <v/>
      </c>
      <c r="O253" s="46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6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23" t="str">
        <f t="shared" si="58"/>
        <v>not submittied</v>
      </c>
      <c r="R253" s="65" t="e">
        <f t="shared" si="59"/>
        <v>#NUM!</v>
      </c>
      <c r="W253" s="67">
        <f t="shared" si="60"/>
        <v>0</v>
      </c>
      <c r="X253" s="23">
        <f t="shared" si="61"/>
        <v>7629</v>
      </c>
      <c r="Y253" s="50" t="e">
        <f t="shared" si="62"/>
        <v>#REF!</v>
      </c>
      <c r="Z253" s="23" t="e">
        <f t="shared" si="63"/>
        <v>#REF!</v>
      </c>
      <c r="AA253" s="28" t="e">
        <f t="shared" si="55"/>
        <v>#REF!</v>
      </c>
      <c r="AB253" s="29" t="e">
        <f t="shared" si="56"/>
        <v>#REF!</v>
      </c>
      <c r="AC253" s="28" t="e">
        <f t="shared" si="64"/>
        <v>#REF!</v>
      </c>
      <c r="AD253" s="23" t="e">
        <f t="shared" si="65"/>
        <v>#REF!</v>
      </c>
      <c r="AE253" s="53">
        <f t="shared" si="66"/>
        <v>0</v>
      </c>
      <c r="AF253" s="53">
        <f t="shared" si="67"/>
        <v>0</v>
      </c>
      <c r="AG253" s="53">
        <f t="shared" si="68"/>
        <v>0</v>
      </c>
      <c r="AH253" s="36" t="e">
        <f t="shared" si="70"/>
        <v>#REF!</v>
      </c>
      <c r="AM253" s="23">
        <f t="shared" si="69"/>
        <v>0</v>
      </c>
    </row>
    <row r="254" spans="1:39" x14ac:dyDescent="0.2">
      <c r="A254" s="23">
        <v>251</v>
      </c>
      <c r="B254" s="23" t="str">
        <f>VLOOKUP($A254,'[1]פרופיל מציע  + מסמכים שיש להגיש'!$C$6:$H$16555,2)</f>
        <v>מוסך לירון בע"מ</v>
      </c>
      <c r="C254" s="23" t="str">
        <f t="shared" si="57"/>
        <v>0</v>
      </c>
      <c r="D254" s="41"/>
      <c r="E254" s="43"/>
      <c r="F254" s="43"/>
      <c r="G254" s="42"/>
      <c r="H254" s="43"/>
      <c r="I254" s="43"/>
      <c r="J254" s="42"/>
      <c r="K254" s="42"/>
      <c r="L254" s="42"/>
      <c r="M254" s="57" t="str">
        <f t="shared" si="54"/>
        <v/>
      </c>
      <c r="N254" s="27" t="str">
        <f>IF(M254="","",VLOOKUP($A254,'[1]פרופיל מציע  + מסמכים שיש להגיש'!$C$6:$H$16555,4))</f>
        <v/>
      </c>
      <c r="O254" s="46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6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23" t="str">
        <f t="shared" si="58"/>
        <v>not submittied</v>
      </c>
      <c r="R254" s="65" t="e">
        <f t="shared" si="59"/>
        <v>#NUM!</v>
      </c>
      <c r="W254" s="67">
        <f t="shared" si="60"/>
        <v>0</v>
      </c>
      <c r="X254" s="23">
        <f t="shared" si="61"/>
        <v>7629</v>
      </c>
      <c r="Y254" s="50" t="e">
        <f t="shared" si="62"/>
        <v>#REF!</v>
      </c>
      <c r="Z254" s="23" t="e">
        <f t="shared" si="63"/>
        <v>#REF!</v>
      </c>
      <c r="AA254" s="28" t="e">
        <f t="shared" si="55"/>
        <v>#REF!</v>
      </c>
      <c r="AB254" s="29" t="e">
        <f t="shared" si="56"/>
        <v>#REF!</v>
      </c>
      <c r="AC254" s="28" t="e">
        <f t="shared" si="64"/>
        <v>#REF!</v>
      </c>
      <c r="AD254" s="23" t="e">
        <f t="shared" si="65"/>
        <v>#REF!</v>
      </c>
      <c r="AE254" s="53">
        <f t="shared" si="66"/>
        <v>0</v>
      </c>
      <c r="AF254" s="53">
        <f t="shared" si="67"/>
        <v>0</v>
      </c>
      <c r="AG254" s="53">
        <f t="shared" si="68"/>
        <v>0</v>
      </c>
      <c r="AH254" s="36" t="e">
        <f t="shared" si="70"/>
        <v>#REF!</v>
      </c>
      <c r="AM254" s="23">
        <f t="shared" si="69"/>
        <v>0</v>
      </c>
    </row>
    <row r="255" spans="1:39" x14ac:dyDescent="0.2">
      <c r="A255" s="23">
        <v>252</v>
      </c>
      <c r="B255" s="23" t="str">
        <f>VLOOKUP($A255,'[1]פרופיל מציע  + מסמכים שיש להגיש'!$C$6:$H$16555,2)</f>
        <v>מוסך יעקב שרון</v>
      </c>
      <c r="C255" s="23" t="str">
        <f t="shared" si="57"/>
        <v>0</v>
      </c>
      <c r="D255" s="41"/>
      <c r="E255" s="43"/>
      <c r="F255" s="43"/>
      <c r="G255" s="42"/>
      <c r="H255" s="43"/>
      <c r="I255" s="43"/>
      <c r="J255" s="42"/>
      <c r="K255" s="42"/>
      <c r="L255" s="42"/>
      <c r="M255" s="57" t="str">
        <f t="shared" si="54"/>
        <v/>
      </c>
      <c r="N255" s="27" t="str">
        <f>IF(M255="","",VLOOKUP($A255,'[1]פרופיל מציע  + מסמכים שיש להגיש'!$C$6:$H$16555,4))</f>
        <v/>
      </c>
      <c r="O255" s="46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6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23" t="str">
        <f t="shared" si="58"/>
        <v>not submittied</v>
      </c>
      <c r="R255" s="65" t="e">
        <f t="shared" si="59"/>
        <v>#NUM!</v>
      </c>
      <c r="W255" s="67">
        <f t="shared" si="60"/>
        <v>0</v>
      </c>
      <c r="X255" s="23">
        <f t="shared" si="61"/>
        <v>7629</v>
      </c>
      <c r="Y255" s="50" t="e">
        <f t="shared" si="62"/>
        <v>#REF!</v>
      </c>
      <c r="Z255" s="23" t="e">
        <f t="shared" si="63"/>
        <v>#REF!</v>
      </c>
      <c r="AA255" s="28" t="e">
        <f t="shared" si="55"/>
        <v>#REF!</v>
      </c>
      <c r="AB255" s="29" t="e">
        <f t="shared" si="56"/>
        <v>#REF!</v>
      </c>
      <c r="AC255" s="28" t="e">
        <f t="shared" si="64"/>
        <v>#REF!</v>
      </c>
      <c r="AD255" s="23" t="e">
        <f t="shared" si="65"/>
        <v>#REF!</v>
      </c>
      <c r="AE255" s="53">
        <f t="shared" si="66"/>
        <v>0</v>
      </c>
      <c r="AF255" s="53">
        <f t="shared" si="67"/>
        <v>0</v>
      </c>
      <c r="AG255" s="53">
        <f t="shared" si="68"/>
        <v>0</v>
      </c>
      <c r="AH255" s="36" t="e">
        <f t="shared" si="70"/>
        <v>#REF!</v>
      </c>
      <c r="AM255" s="23">
        <f t="shared" si="69"/>
        <v>0</v>
      </c>
    </row>
    <row r="256" spans="1:39" x14ac:dyDescent="0.2">
      <c r="A256" s="23">
        <v>253</v>
      </c>
      <c r="B256" s="23" t="str">
        <f>VLOOKUP($A256,'[1]פרופיל מציע  + מסמכים שיש להגיש'!$C$6:$H$16555,2)</f>
        <v>מוסך א.א ימות</v>
      </c>
      <c r="C256" s="23" t="str">
        <f t="shared" si="57"/>
        <v>0</v>
      </c>
      <c r="D256" s="41"/>
      <c r="E256" s="43"/>
      <c r="F256" s="43"/>
      <c r="G256" s="42"/>
      <c r="H256" s="43"/>
      <c r="I256" s="43"/>
      <c r="J256" s="42"/>
      <c r="K256" s="42"/>
      <c r="L256" s="42"/>
      <c r="M256" s="57" t="str">
        <f t="shared" si="54"/>
        <v/>
      </c>
      <c r="N256" s="27" t="str">
        <f>IF(M256="","",VLOOKUP($A256,'[1]פרופיל מציע  + מסמכים שיש להגיש'!$C$6:$H$16555,4))</f>
        <v/>
      </c>
      <c r="O256" s="46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6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23" t="str">
        <f t="shared" si="58"/>
        <v>not submittied</v>
      </c>
      <c r="R256" s="65" t="e">
        <f t="shared" si="59"/>
        <v>#NUM!</v>
      </c>
      <c r="W256" s="67">
        <f t="shared" si="60"/>
        <v>0</v>
      </c>
      <c r="X256" s="23">
        <f t="shared" si="61"/>
        <v>7629</v>
      </c>
      <c r="Y256" s="50" t="e">
        <f t="shared" si="62"/>
        <v>#REF!</v>
      </c>
      <c r="Z256" s="23" t="e">
        <f t="shared" si="63"/>
        <v>#REF!</v>
      </c>
      <c r="AA256" s="28" t="e">
        <f t="shared" si="55"/>
        <v>#REF!</v>
      </c>
      <c r="AB256" s="29" t="e">
        <f t="shared" si="56"/>
        <v>#REF!</v>
      </c>
      <c r="AC256" s="28" t="e">
        <f t="shared" si="64"/>
        <v>#REF!</v>
      </c>
      <c r="AD256" s="23" t="e">
        <f t="shared" si="65"/>
        <v>#REF!</v>
      </c>
      <c r="AE256" s="53">
        <f t="shared" si="66"/>
        <v>0</v>
      </c>
      <c r="AF256" s="53">
        <f t="shared" si="67"/>
        <v>0</v>
      </c>
      <c r="AG256" s="53">
        <f t="shared" si="68"/>
        <v>0</v>
      </c>
      <c r="AH256" s="36" t="e">
        <f t="shared" si="70"/>
        <v>#REF!</v>
      </c>
      <c r="AM256" s="23">
        <f t="shared" si="69"/>
        <v>0</v>
      </c>
    </row>
    <row r="257" spans="1:39" x14ac:dyDescent="0.2">
      <c r="A257" s="23">
        <v>254</v>
      </c>
      <c r="B257" s="23" t="str">
        <f>VLOOKUP($A257,'[1]פרופיל מציע  + מסמכים שיש להגיש'!$C$6:$H$16555,2)</f>
        <v>מוסך מ.א.ש בע"מ</v>
      </c>
      <c r="C257" s="23" t="str">
        <f t="shared" si="57"/>
        <v>0</v>
      </c>
      <c r="D257" s="41"/>
      <c r="E257" s="43"/>
      <c r="F257" s="43"/>
      <c r="G257" s="42"/>
      <c r="H257" s="43"/>
      <c r="I257" s="43"/>
      <c r="J257" s="42"/>
      <c r="K257" s="42"/>
      <c r="L257" s="42"/>
      <c r="M257" s="57" t="str">
        <f t="shared" si="54"/>
        <v/>
      </c>
      <c r="N257" s="27" t="str">
        <f>IF(M257="","",VLOOKUP($A257,'[1]פרופיל מציע  + מסמכים שיש להגיש'!$C$6:$H$16555,4))</f>
        <v/>
      </c>
      <c r="O257" s="46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6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23" t="str">
        <f t="shared" si="58"/>
        <v>not submittied</v>
      </c>
      <c r="R257" s="65" t="e">
        <f t="shared" si="59"/>
        <v>#NUM!</v>
      </c>
      <c r="W257" s="67">
        <f t="shared" si="60"/>
        <v>0</v>
      </c>
      <c r="X257" s="23">
        <f t="shared" si="61"/>
        <v>7629</v>
      </c>
      <c r="Y257" s="50" t="e">
        <f t="shared" si="62"/>
        <v>#REF!</v>
      </c>
      <c r="Z257" s="23" t="e">
        <f t="shared" si="63"/>
        <v>#REF!</v>
      </c>
      <c r="AA257" s="28" t="e">
        <f t="shared" si="55"/>
        <v>#REF!</v>
      </c>
      <c r="AB257" s="29" t="e">
        <f t="shared" si="56"/>
        <v>#REF!</v>
      </c>
      <c r="AC257" s="28" t="e">
        <f t="shared" si="64"/>
        <v>#REF!</v>
      </c>
      <c r="AD257" s="23" t="e">
        <f t="shared" si="65"/>
        <v>#REF!</v>
      </c>
      <c r="AE257" s="53">
        <f t="shared" si="66"/>
        <v>0</v>
      </c>
      <c r="AF257" s="53">
        <f t="shared" si="67"/>
        <v>0</v>
      </c>
      <c r="AG257" s="53">
        <f t="shared" si="68"/>
        <v>0</v>
      </c>
      <c r="AH257" s="36" t="e">
        <f t="shared" si="70"/>
        <v>#REF!</v>
      </c>
      <c r="AM257" s="23">
        <f t="shared" si="69"/>
        <v>0</v>
      </c>
    </row>
    <row r="258" spans="1:39" x14ac:dyDescent="0.2">
      <c r="A258" s="23">
        <v>255</v>
      </c>
      <c r="B258" s="23" t="str">
        <f>VLOOKUP($A258,'[1]פרופיל מציע  + מסמכים שיש להגיש'!$C$6:$H$16555,2)</f>
        <v>ח.מ. חולון מוטורס (2010) בע"מ</v>
      </c>
      <c r="C258" s="23" t="str">
        <f t="shared" si="57"/>
        <v>0</v>
      </c>
      <c r="D258" s="41"/>
      <c r="E258" s="43"/>
      <c r="F258" s="43"/>
      <c r="G258" s="42"/>
      <c r="H258" s="43"/>
      <c r="I258" s="43"/>
      <c r="J258" s="42"/>
      <c r="K258" s="42"/>
      <c r="L258" s="42"/>
      <c r="M258" s="57" t="str">
        <f t="shared" si="54"/>
        <v/>
      </c>
      <c r="N258" s="27" t="str">
        <f>IF(M258="","",VLOOKUP($A258,'[1]פרופיל מציע  + מסמכים שיש להגיש'!$C$6:$H$16555,4))</f>
        <v/>
      </c>
      <c r="O258" s="46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6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23" t="str">
        <f t="shared" si="58"/>
        <v>not submittied</v>
      </c>
      <c r="R258" s="65" t="e">
        <f t="shared" si="59"/>
        <v>#NUM!</v>
      </c>
      <c r="W258" s="67">
        <f t="shared" si="60"/>
        <v>0</v>
      </c>
      <c r="X258" s="23">
        <f t="shared" si="61"/>
        <v>7629</v>
      </c>
      <c r="Y258" s="50" t="e">
        <f t="shared" si="62"/>
        <v>#REF!</v>
      </c>
      <c r="Z258" s="23" t="e">
        <f t="shared" si="63"/>
        <v>#REF!</v>
      </c>
      <c r="AA258" s="28" t="e">
        <f t="shared" si="55"/>
        <v>#REF!</v>
      </c>
      <c r="AB258" s="29" t="e">
        <f t="shared" si="56"/>
        <v>#REF!</v>
      </c>
      <c r="AC258" s="28" t="e">
        <f t="shared" si="64"/>
        <v>#REF!</v>
      </c>
      <c r="AD258" s="23" t="e">
        <f t="shared" si="65"/>
        <v>#REF!</v>
      </c>
      <c r="AE258" s="53">
        <f t="shared" si="66"/>
        <v>0</v>
      </c>
      <c r="AF258" s="53">
        <f t="shared" si="67"/>
        <v>0</v>
      </c>
      <c r="AG258" s="53">
        <f t="shared" si="68"/>
        <v>0</v>
      </c>
      <c r="AH258" s="36" t="e">
        <f t="shared" si="70"/>
        <v>#REF!</v>
      </c>
      <c r="AM258" s="23">
        <f t="shared" si="69"/>
        <v>0</v>
      </c>
    </row>
    <row r="259" spans="1:39" x14ac:dyDescent="0.2">
      <c r="A259" s="23">
        <v>256</v>
      </c>
      <c r="B259" s="23" t="str">
        <f>VLOOKUP($A259,'[1]פרופיל מציע  + מסמכים שיש להגיש'!$C$6:$H$16555,2)</f>
        <v>נירון מוטורס</v>
      </c>
      <c r="C259" s="23" t="str">
        <f t="shared" si="57"/>
        <v>0</v>
      </c>
      <c r="D259" s="41"/>
      <c r="E259" s="43"/>
      <c r="F259" s="43"/>
      <c r="G259" s="42"/>
      <c r="H259" s="43"/>
      <c r="I259" s="43"/>
      <c r="J259" s="42"/>
      <c r="K259" s="42"/>
      <c r="L259" s="42"/>
      <c r="M259" s="57" t="str">
        <f t="shared" si="54"/>
        <v/>
      </c>
      <c r="N259" s="27" t="str">
        <f>IF(M259="","",VLOOKUP($A259,'[1]פרופיל מציע  + מסמכים שיש להגיש'!$C$6:$H$16555,4))</f>
        <v/>
      </c>
      <c r="O259" s="46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6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23" t="str">
        <f t="shared" si="58"/>
        <v>not submittied</v>
      </c>
      <c r="R259" s="65" t="e">
        <f t="shared" si="59"/>
        <v>#NUM!</v>
      </c>
      <c r="W259" s="67">
        <f t="shared" si="60"/>
        <v>0</v>
      </c>
      <c r="X259" s="23">
        <f t="shared" si="61"/>
        <v>7629</v>
      </c>
      <c r="Y259" s="50" t="e">
        <f t="shared" si="62"/>
        <v>#REF!</v>
      </c>
      <c r="Z259" s="23" t="e">
        <f t="shared" si="63"/>
        <v>#REF!</v>
      </c>
      <c r="AA259" s="28" t="e">
        <f t="shared" si="55"/>
        <v>#REF!</v>
      </c>
      <c r="AB259" s="29" t="e">
        <f t="shared" si="56"/>
        <v>#REF!</v>
      </c>
      <c r="AC259" s="28" t="e">
        <f t="shared" si="64"/>
        <v>#REF!</v>
      </c>
      <c r="AD259" s="23" t="e">
        <f t="shared" si="65"/>
        <v>#REF!</v>
      </c>
      <c r="AE259" s="53">
        <f t="shared" si="66"/>
        <v>0</v>
      </c>
      <c r="AF259" s="53">
        <f t="shared" si="67"/>
        <v>0</v>
      </c>
      <c r="AG259" s="53">
        <f t="shared" si="68"/>
        <v>0</v>
      </c>
      <c r="AH259" s="36" t="e">
        <f t="shared" si="70"/>
        <v>#REF!</v>
      </c>
      <c r="AM259" s="23">
        <f t="shared" si="69"/>
        <v>0</v>
      </c>
    </row>
    <row r="260" spans="1:39" x14ac:dyDescent="0.2">
      <c r="A260" s="23">
        <v>257</v>
      </c>
      <c r="B260" s="23" t="str">
        <f>VLOOKUP($A260,'[1]פרופיל מציע  + מסמכים שיש להגיש'!$C$6:$H$16555,2)</f>
        <v>מוסך ארתור את יצחק בע"מ</v>
      </c>
      <c r="C260" s="23" t="str">
        <f t="shared" si="57"/>
        <v>0</v>
      </c>
      <c r="D260" s="41"/>
      <c r="E260" s="43"/>
      <c r="F260" s="43"/>
      <c r="G260" s="42"/>
      <c r="H260" s="43"/>
      <c r="I260" s="43"/>
      <c r="J260" s="42"/>
      <c r="K260" s="42"/>
      <c r="L260" s="42"/>
      <c r="M260" s="57" t="str">
        <f t="shared" ref="M260:M261" si="71">IF(COUNT(D260:L260)=9,$AH260,"")</f>
        <v/>
      </c>
      <c r="N260" s="27" t="str">
        <f>IF(M260="","",VLOOKUP($A260,'[1]פרופיל מציע  + מסמכים שיש להגיש'!$C$6:$H$16555,4))</f>
        <v/>
      </c>
      <c r="O260" s="46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6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23" t="str">
        <f t="shared" si="58"/>
        <v>not submittied</v>
      </c>
      <c r="R260" s="65" t="e">
        <f t="shared" si="59"/>
        <v>#NUM!</v>
      </c>
      <c r="W260" s="67">
        <f t="shared" si="60"/>
        <v>0</v>
      </c>
      <c r="X260" s="23">
        <f t="shared" si="61"/>
        <v>7629</v>
      </c>
      <c r="Y260" s="50" t="e">
        <f t="shared" si="62"/>
        <v>#REF!</v>
      </c>
      <c r="Z260" s="23" t="e">
        <f t="shared" si="63"/>
        <v>#REF!</v>
      </c>
      <c r="AA260" s="28" t="e">
        <f t="shared" ref="AA260:AA323" si="72">SUM($BL$40:$BL$43)*$G260</f>
        <v>#REF!</v>
      </c>
      <c r="AB260" s="29" t="e">
        <f t="shared" ref="AB260:AB323" si="73">0.7*SUM($BM$40:$BM$43)*(1-$H260)+0.3*SUM($BN$40:$BN$43)*(1-$I260)</f>
        <v>#REF!</v>
      </c>
      <c r="AC260" s="28" t="e">
        <f t="shared" si="64"/>
        <v>#REF!</v>
      </c>
      <c r="AD260" s="23" t="e">
        <f t="shared" si="65"/>
        <v>#REF!</v>
      </c>
      <c r="AE260" s="53">
        <f t="shared" si="66"/>
        <v>0</v>
      </c>
      <c r="AF260" s="53">
        <f t="shared" si="67"/>
        <v>0</v>
      </c>
      <c r="AG260" s="53">
        <f t="shared" si="68"/>
        <v>0</v>
      </c>
      <c r="AH260" s="36" t="e">
        <f t="shared" si="70"/>
        <v>#REF!</v>
      </c>
      <c r="AM260" s="23">
        <f t="shared" si="69"/>
        <v>0</v>
      </c>
    </row>
    <row r="261" spans="1:39" x14ac:dyDescent="0.2">
      <c r="A261" s="23">
        <v>258</v>
      </c>
      <c r="B261" s="23" t="str">
        <f>VLOOKUP($A261,'[1]פרופיל מציע  + מסמכים שיש להגיש'!$C$6:$H$16555,2)</f>
        <v>א.כ טופ קאר בע"מ</v>
      </c>
      <c r="C261" s="23" t="str">
        <f t="shared" ref="C261:C324" si="74">IF(D261&gt;0,"1","0")</f>
        <v>0</v>
      </c>
      <c r="D261" s="41"/>
      <c r="E261" s="43"/>
      <c r="F261" s="43"/>
      <c r="G261" s="42"/>
      <c r="H261" s="43"/>
      <c r="I261" s="43"/>
      <c r="J261" s="42"/>
      <c r="K261" s="42"/>
      <c r="L261" s="42"/>
      <c r="M261" s="57" t="str">
        <f t="shared" si="71"/>
        <v/>
      </c>
      <c r="N261" s="27" t="str">
        <f>IF(M261="","",VLOOKUP($A261,'[1]פרופיל מציע  + מסמכים שיש להגיש'!$C$6:$H$16555,4))</f>
        <v/>
      </c>
      <c r="O261" s="46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6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23" t="str">
        <f t="shared" ref="Q261:Q324" si="75">IF($D261&gt;0,IF(AND($O261="",$P261=""),IF($M261&lt;1.1*$T$5,"in","out"),"in"),"not submittied")</f>
        <v>not submittied</v>
      </c>
      <c r="R261" s="65" t="e">
        <f t="shared" ref="R261:R324" si="76">IF(AND(O$4="",$P261=""),IF($D261&gt;0,IF(AND($O261="",$P261="",$Q261="in",$M261&gt;$T$5),$T$5,$M261)),"")</f>
        <v>#NUM!</v>
      </c>
      <c r="W261" s="67">
        <f t="shared" ref="W261:W324" si="77">40*$D261</f>
        <v>0</v>
      </c>
      <c r="X261" s="23">
        <f t="shared" ref="X261:X324" si="78">5627*(1-$E261)+2002*(1-$F261)</f>
        <v>7629</v>
      </c>
      <c r="Y261" s="50" t="e">
        <f t="shared" ref="Y261:Y324" si="79">$G261*SUM($BT$5:$CK$5)</f>
        <v>#REF!</v>
      </c>
      <c r="Z261" s="23" t="e">
        <f t="shared" ref="Z261:Z324" si="80">SUM($BT$6:$CK$17)*(0.8*(1-$H261)+0.2*0.75*(1-$I261))</f>
        <v>#REF!</v>
      </c>
      <c r="AA261" s="28" t="e">
        <f t="shared" si="72"/>
        <v>#REF!</v>
      </c>
      <c r="AB261" s="29" t="e">
        <f t="shared" si="73"/>
        <v>#REF!</v>
      </c>
      <c r="AC261" s="28" t="e">
        <f t="shared" ref="AC261:AC324" si="81">SUM($BL$4:$BL$34)*$G261</f>
        <v>#REF!</v>
      </c>
      <c r="AD261" s="23" t="e">
        <f t="shared" ref="AD261:AD324" si="82">0.5*SUM($BM$4:$BM$34)*(1-$H261)+0.5*0.75*(1-$I261)*SUM($BM$4:$BM$34)</f>
        <v>#REF!</v>
      </c>
      <c r="AE261" s="53">
        <f t="shared" ref="AE261:AE324" si="83">$J261*3</f>
        <v>0</v>
      </c>
      <c r="AF261" s="53">
        <f t="shared" ref="AF261:AF324" si="84">$K261*4</f>
        <v>0</v>
      </c>
      <c r="AG261" s="53">
        <f t="shared" ref="AG261:AG324" si="85">$L261*12</f>
        <v>0</v>
      </c>
      <c r="AH261" s="36" t="e">
        <f t="shared" si="70"/>
        <v>#REF!</v>
      </c>
      <c r="AM261" s="23">
        <f t="shared" ref="AM261:AM324" si="86">IF(Q262="בפנים",N261,0)</f>
        <v>0</v>
      </c>
    </row>
    <row r="262" spans="1:39" x14ac:dyDescent="0.2">
      <c r="A262" s="23">
        <v>259</v>
      </c>
      <c r="B262" s="23" t="str">
        <f>VLOOKUP($A262,'[1]פרופיל מציע  + מסמכים שיש להגיש'!$C$6:$H$16555,2)</f>
        <v>תל אביב סנטר אליעזר אושיק בע"מ</v>
      </c>
      <c r="C262" s="23" t="str">
        <f t="shared" si="74"/>
        <v>0</v>
      </c>
      <c r="D262" s="41"/>
      <c r="E262" s="43"/>
      <c r="F262" s="43"/>
      <c r="G262" s="42"/>
      <c r="H262" s="43"/>
      <c r="I262" s="43"/>
      <c r="J262" s="42"/>
      <c r="K262" s="42"/>
      <c r="L262" s="42"/>
      <c r="M262" s="57" t="str">
        <f t="shared" ref="M262:M325" si="87">IF(COUNT(D262:L262)=9,$AH262,"")</f>
        <v/>
      </c>
      <c r="N262" s="27" t="str">
        <f>IF(M262="","",VLOOKUP($A262,'[1]פרופיל מציע  + מסמכים שיש להגיש'!$C$6:$H$16555,4))</f>
        <v/>
      </c>
      <c r="O262" s="46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6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23" t="str">
        <f t="shared" si="75"/>
        <v>not submittied</v>
      </c>
      <c r="R262" s="65" t="e">
        <f t="shared" si="76"/>
        <v>#NUM!</v>
      </c>
      <c r="W262" s="67">
        <f t="shared" si="77"/>
        <v>0</v>
      </c>
      <c r="X262" s="23">
        <f t="shared" si="78"/>
        <v>7629</v>
      </c>
      <c r="Y262" s="50" t="e">
        <f t="shared" si="79"/>
        <v>#REF!</v>
      </c>
      <c r="Z262" s="23" t="e">
        <f t="shared" si="80"/>
        <v>#REF!</v>
      </c>
      <c r="AA262" s="28" t="e">
        <f t="shared" si="72"/>
        <v>#REF!</v>
      </c>
      <c r="AB262" s="29" t="e">
        <f t="shared" si="73"/>
        <v>#REF!</v>
      </c>
      <c r="AC262" s="28" t="e">
        <f t="shared" si="81"/>
        <v>#REF!</v>
      </c>
      <c r="AD262" s="23" t="e">
        <f t="shared" si="82"/>
        <v>#REF!</v>
      </c>
      <c r="AE262" s="53">
        <f t="shared" si="83"/>
        <v>0</v>
      </c>
      <c r="AF262" s="53">
        <f t="shared" si="84"/>
        <v>0</v>
      </c>
      <c r="AG262" s="53">
        <f t="shared" si="85"/>
        <v>0</v>
      </c>
      <c r="AH262" s="36" t="e">
        <f t="shared" si="70"/>
        <v>#REF!</v>
      </c>
      <c r="AM262" s="23">
        <f t="shared" si="86"/>
        <v>0</v>
      </c>
    </row>
    <row r="263" spans="1:39" x14ac:dyDescent="0.2">
      <c r="A263" s="23">
        <v>260</v>
      </c>
      <c r="B263" s="23" t="str">
        <f>VLOOKUP($A263,'[1]פרופיל מציע  + מסמכים שיש להגיש'!$C$6:$H$16555,2)</f>
        <v>מוסך חוצה ישראל בע"מ</v>
      </c>
      <c r="C263" s="23" t="str">
        <f t="shared" si="74"/>
        <v>0</v>
      </c>
      <c r="D263" s="41"/>
      <c r="E263" s="43"/>
      <c r="F263" s="43"/>
      <c r="G263" s="42"/>
      <c r="H263" s="43"/>
      <c r="I263" s="43"/>
      <c r="J263" s="42"/>
      <c r="K263" s="42"/>
      <c r="L263" s="42"/>
      <c r="M263" s="57" t="str">
        <f t="shared" si="87"/>
        <v/>
      </c>
      <c r="N263" s="27" t="str">
        <f>IF(M263="","",VLOOKUP($A263,'[1]פרופיל מציע  + מסמכים שיש להגיש'!$C$6:$H$16555,4))</f>
        <v/>
      </c>
      <c r="O263" s="46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6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23" t="str">
        <f t="shared" si="75"/>
        <v>not submittied</v>
      </c>
      <c r="R263" s="65" t="e">
        <f t="shared" si="76"/>
        <v>#NUM!</v>
      </c>
      <c r="W263" s="67">
        <f t="shared" si="77"/>
        <v>0</v>
      </c>
      <c r="X263" s="23">
        <f t="shared" si="78"/>
        <v>7629</v>
      </c>
      <c r="Y263" s="50" t="e">
        <f t="shared" si="79"/>
        <v>#REF!</v>
      </c>
      <c r="Z263" s="23" t="e">
        <f t="shared" si="80"/>
        <v>#REF!</v>
      </c>
      <c r="AA263" s="28" t="e">
        <f t="shared" si="72"/>
        <v>#REF!</v>
      </c>
      <c r="AB263" s="29" t="e">
        <f t="shared" si="73"/>
        <v>#REF!</v>
      </c>
      <c r="AC263" s="28" t="e">
        <f t="shared" si="81"/>
        <v>#REF!</v>
      </c>
      <c r="AD263" s="23" t="e">
        <f t="shared" si="82"/>
        <v>#REF!</v>
      </c>
      <c r="AE263" s="53">
        <f t="shared" si="83"/>
        <v>0</v>
      </c>
      <c r="AF263" s="53">
        <f t="shared" si="84"/>
        <v>0</v>
      </c>
      <c r="AG263" s="53">
        <f t="shared" si="85"/>
        <v>0</v>
      </c>
      <c r="AH263" s="36" t="e">
        <f t="shared" si="70"/>
        <v>#REF!</v>
      </c>
      <c r="AM263" s="23">
        <f t="shared" si="86"/>
        <v>0</v>
      </c>
    </row>
    <row r="264" spans="1:39" x14ac:dyDescent="0.2">
      <c r="A264" s="23">
        <v>261</v>
      </c>
      <c r="B264" s="23" t="str">
        <f>VLOOKUP($A264,'[1]פרופיל מציע  + מסמכים שיש להגיש'!$C$6:$H$16555,2)</f>
        <v>מוסך רפי עמירה ובניו בע"מ</v>
      </c>
      <c r="C264" s="23" t="str">
        <f t="shared" si="74"/>
        <v>0</v>
      </c>
      <c r="D264" s="41"/>
      <c r="E264" s="43"/>
      <c r="F264" s="43"/>
      <c r="G264" s="42"/>
      <c r="H264" s="43"/>
      <c r="I264" s="43"/>
      <c r="J264" s="42"/>
      <c r="K264" s="42"/>
      <c r="L264" s="42"/>
      <c r="M264" s="57" t="str">
        <f t="shared" si="87"/>
        <v/>
      </c>
      <c r="N264" s="27" t="str">
        <f>IF(M264="","",VLOOKUP($A264,'[1]פרופיל מציע  + מסמכים שיש להגיש'!$C$6:$H$16555,4))</f>
        <v/>
      </c>
      <c r="O264" s="46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6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23" t="str">
        <f t="shared" si="75"/>
        <v>not submittied</v>
      </c>
      <c r="R264" s="65" t="e">
        <f t="shared" si="76"/>
        <v>#NUM!</v>
      </c>
      <c r="W264" s="67">
        <f t="shared" si="77"/>
        <v>0</v>
      </c>
      <c r="X264" s="23">
        <f t="shared" si="78"/>
        <v>7629</v>
      </c>
      <c r="Y264" s="50" t="e">
        <f t="shared" si="79"/>
        <v>#REF!</v>
      </c>
      <c r="Z264" s="23" t="e">
        <f t="shared" si="80"/>
        <v>#REF!</v>
      </c>
      <c r="AA264" s="28" t="e">
        <f t="shared" si="72"/>
        <v>#REF!</v>
      </c>
      <c r="AB264" s="29" t="e">
        <f t="shared" si="73"/>
        <v>#REF!</v>
      </c>
      <c r="AC264" s="28" t="e">
        <f t="shared" si="81"/>
        <v>#REF!</v>
      </c>
      <c r="AD264" s="23" t="e">
        <f t="shared" si="82"/>
        <v>#REF!</v>
      </c>
      <c r="AE264" s="53">
        <f t="shared" si="83"/>
        <v>0</v>
      </c>
      <c r="AF264" s="53">
        <f t="shared" si="84"/>
        <v>0</v>
      </c>
      <c r="AG264" s="53">
        <f t="shared" si="85"/>
        <v>0</v>
      </c>
      <c r="AH264" s="36" t="e">
        <f t="shared" si="70"/>
        <v>#REF!</v>
      </c>
      <c r="AM264" s="23">
        <f t="shared" si="86"/>
        <v>0</v>
      </c>
    </row>
    <row r="265" spans="1:39" x14ac:dyDescent="0.2">
      <c r="A265" s="23">
        <v>262</v>
      </c>
      <c r="B265" s="23" t="str">
        <f>VLOOKUP($A265,'[1]פרופיל מציע  + מסמכים שיש להגיש'!$C$6:$H$16555,2)</f>
        <v>המוביל פוספלד בע"מ</v>
      </c>
      <c r="C265" s="23" t="str">
        <f t="shared" si="74"/>
        <v>0</v>
      </c>
      <c r="D265" s="41"/>
      <c r="E265" s="43"/>
      <c r="F265" s="43"/>
      <c r="G265" s="42"/>
      <c r="H265" s="43"/>
      <c r="I265" s="43"/>
      <c r="J265" s="42"/>
      <c r="K265" s="42"/>
      <c r="L265" s="42"/>
      <c r="M265" s="57" t="str">
        <f t="shared" si="87"/>
        <v/>
      </c>
      <c r="N265" s="27" t="str">
        <f>IF(M265="","",VLOOKUP($A265,'[1]פרופיל מציע  + מסמכים שיש להגיש'!$C$6:$H$16555,4))</f>
        <v/>
      </c>
      <c r="O265" s="46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6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23" t="str">
        <f t="shared" si="75"/>
        <v>not submittied</v>
      </c>
      <c r="R265" s="65" t="e">
        <f t="shared" si="76"/>
        <v>#NUM!</v>
      </c>
      <c r="W265" s="67">
        <f t="shared" si="77"/>
        <v>0</v>
      </c>
      <c r="X265" s="23">
        <f t="shared" si="78"/>
        <v>7629</v>
      </c>
      <c r="Y265" s="50" t="e">
        <f t="shared" si="79"/>
        <v>#REF!</v>
      </c>
      <c r="Z265" s="23" t="e">
        <f t="shared" si="80"/>
        <v>#REF!</v>
      </c>
      <c r="AA265" s="28" t="e">
        <f t="shared" si="72"/>
        <v>#REF!</v>
      </c>
      <c r="AB265" s="29" t="e">
        <f t="shared" si="73"/>
        <v>#REF!</v>
      </c>
      <c r="AC265" s="28" t="e">
        <f t="shared" si="81"/>
        <v>#REF!</v>
      </c>
      <c r="AD265" s="23" t="e">
        <f t="shared" si="82"/>
        <v>#REF!</v>
      </c>
      <c r="AE265" s="53">
        <f t="shared" si="83"/>
        <v>0</v>
      </c>
      <c r="AF265" s="53">
        <f t="shared" si="84"/>
        <v>0</v>
      </c>
      <c r="AG265" s="53">
        <f t="shared" si="85"/>
        <v>0</v>
      </c>
      <c r="AH265" s="36" t="e">
        <f t="shared" ref="AH265:AH328" si="88">SUM(W265:AG265)</f>
        <v>#REF!</v>
      </c>
      <c r="AM265" s="23">
        <f t="shared" si="86"/>
        <v>0</v>
      </c>
    </row>
    <row r="266" spans="1:39" x14ac:dyDescent="0.2">
      <c r="A266" s="23">
        <v>263</v>
      </c>
      <c r="B266" s="23" t="str">
        <f>VLOOKUP($A266,'[1]פרופיל מציע  + מסמכים שיש להגיש'!$C$6:$H$16555,2)</f>
        <v>מרכז שירות הדקל הירוק בע"מ</v>
      </c>
      <c r="C266" s="23" t="str">
        <f t="shared" si="74"/>
        <v>0</v>
      </c>
      <c r="D266" s="41"/>
      <c r="E266" s="43"/>
      <c r="F266" s="43"/>
      <c r="G266" s="42"/>
      <c r="H266" s="43"/>
      <c r="I266" s="43"/>
      <c r="J266" s="42"/>
      <c r="K266" s="42"/>
      <c r="L266" s="42"/>
      <c r="M266" s="57" t="str">
        <f t="shared" si="87"/>
        <v/>
      </c>
      <c r="N266" s="27" t="str">
        <f>IF(M266="","",VLOOKUP($A266,'[1]פרופיל מציע  + מסמכים שיש להגיש'!$C$6:$H$16555,4))</f>
        <v/>
      </c>
      <c r="O266" s="46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6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23" t="str">
        <f t="shared" si="75"/>
        <v>not submittied</v>
      </c>
      <c r="R266" s="65" t="e">
        <f t="shared" si="76"/>
        <v>#NUM!</v>
      </c>
      <c r="W266" s="67">
        <f t="shared" si="77"/>
        <v>0</v>
      </c>
      <c r="X266" s="23">
        <f t="shared" si="78"/>
        <v>7629</v>
      </c>
      <c r="Y266" s="50" t="e">
        <f t="shared" si="79"/>
        <v>#REF!</v>
      </c>
      <c r="Z266" s="23" t="e">
        <f t="shared" si="80"/>
        <v>#REF!</v>
      </c>
      <c r="AA266" s="28" t="e">
        <f t="shared" si="72"/>
        <v>#REF!</v>
      </c>
      <c r="AB266" s="29" t="e">
        <f t="shared" si="73"/>
        <v>#REF!</v>
      </c>
      <c r="AC266" s="28" t="e">
        <f t="shared" si="81"/>
        <v>#REF!</v>
      </c>
      <c r="AD266" s="23" t="e">
        <f t="shared" si="82"/>
        <v>#REF!</v>
      </c>
      <c r="AE266" s="53">
        <f t="shared" si="83"/>
        <v>0</v>
      </c>
      <c r="AF266" s="53">
        <f t="shared" si="84"/>
        <v>0</v>
      </c>
      <c r="AG266" s="53">
        <f t="shared" si="85"/>
        <v>0</v>
      </c>
      <c r="AH266" s="36" t="e">
        <f t="shared" si="88"/>
        <v>#REF!</v>
      </c>
      <c r="AM266" s="23">
        <f t="shared" si="86"/>
        <v>0</v>
      </c>
    </row>
    <row r="267" spans="1:39" x14ac:dyDescent="0.2">
      <c r="A267" s="23">
        <v>264</v>
      </c>
      <c r="B267" s="23" t="str">
        <f>VLOOKUP($A267,'[1]פרופיל מציע  + מסמכים שיש להגיש'!$C$6:$H$16555,2)</f>
        <v>דורי סוכנויות רכב בע"מ</v>
      </c>
      <c r="C267" s="23" t="str">
        <f t="shared" si="74"/>
        <v>0</v>
      </c>
      <c r="D267" s="41"/>
      <c r="E267" s="43"/>
      <c r="F267" s="43"/>
      <c r="G267" s="42"/>
      <c r="H267" s="43"/>
      <c r="I267" s="43"/>
      <c r="J267" s="42"/>
      <c r="K267" s="42"/>
      <c r="L267" s="42"/>
      <c r="M267" s="57" t="str">
        <f t="shared" si="87"/>
        <v/>
      </c>
      <c r="N267" s="27" t="str">
        <f>IF(M267="","",VLOOKUP($A267,'[1]פרופיל מציע  + מסמכים שיש להגיש'!$C$6:$H$16555,4))</f>
        <v/>
      </c>
      <c r="O267" s="46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6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23" t="str">
        <f t="shared" si="75"/>
        <v>not submittied</v>
      </c>
      <c r="R267" s="65" t="e">
        <f t="shared" si="76"/>
        <v>#NUM!</v>
      </c>
      <c r="W267" s="67">
        <f t="shared" si="77"/>
        <v>0</v>
      </c>
      <c r="X267" s="23">
        <f t="shared" si="78"/>
        <v>7629</v>
      </c>
      <c r="Y267" s="50" t="e">
        <f t="shared" si="79"/>
        <v>#REF!</v>
      </c>
      <c r="Z267" s="23" t="e">
        <f t="shared" si="80"/>
        <v>#REF!</v>
      </c>
      <c r="AA267" s="28" t="e">
        <f t="shared" si="72"/>
        <v>#REF!</v>
      </c>
      <c r="AB267" s="29" t="e">
        <f t="shared" si="73"/>
        <v>#REF!</v>
      </c>
      <c r="AC267" s="28" t="e">
        <f t="shared" si="81"/>
        <v>#REF!</v>
      </c>
      <c r="AD267" s="23" t="e">
        <f t="shared" si="82"/>
        <v>#REF!</v>
      </c>
      <c r="AE267" s="53">
        <f t="shared" si="83"/>
        <v>0</v>
      </c>
      <c r="AF267" s="53">
        <f t="shared" si="84"/>
        <v>0</v>
      </c>
      <c r="AG267" s="53">
        <f t="shared" si="85"/>
        <v>0</v>
      </c>
      <c r="AH267" s="36" t="e">
        <f t="shared" si="88"/>
        <v>#REF!</v>
      </c>
      <c r="AM267" s="23">
        <f t="shared" si="86"/>
        <v>0</v>
      </c>
    </row>
    <row r="268" spans="1:39" x14ac:dyDescent="0.2">
      <c r="A268" s="23">
        <v>265</v>
      </c>
      <c r="B268" s="23" t="str">
        <f>VLOOKUP($A268,'[1]פרופיל מציע  + מסמכים שיש להגיש'!$C$6:$H$16555,2)</f>
        <v>גפי מוטורס</v>
      </c>
      <c r="C268" s="23" t="str">
        <f t="shared" si="74"/>
        <v>0</v>
      </c>
      <c r="D268" s="41"/>
      <c r="E268" s="43"/>
      <c r="F268" s="43"/>
      <c r="G268" s="42"/>
      <c r="H268" s="43"/>
      <c r="I268" s="43"/>
      <c r="J268" s="42"/>
      <c r="K268" s="42"/>
      <c r="L268" s="42"/>
      <c r="M268" s="57" t="str">
        <f t="shared" si="87"/>
        <v/>
      </c>
      <c r="N268" s="27" t="str">
        <f>IF(M268="","",VLOOKUP($A268,'[1]פרופיל מציע  + מסמכים שיש להגיש'!$C$6:$H$16555,4))</f>
        <v/>
      </c>
      <c r="O268" s="46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6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23" t="str">
        <f t="shared" si="75"/>
        <v>not submittied</v>
      </c>
      <c r="R268" s="65" t="e">
        <f t="shared" si="76"/>
        <v>#NUM!</v>
      </c>
      <c r="W268" s="67">
        <f t="shared" si="77"/>
        <v>0</v>
      </c>
      <c r="X268" s="23">
        <f t="shared" si="78"/>
        <v>7629</v>
      </c>
      <c r="Y268" s="50" t="e">
        <f t="shared" si="79"/>
        <v>#REF!</v>
      </c>
      <c r="Z268" s="23" t="e">
        <f t="shared" si="80"/>
        <v>#REF!</v>
      </c>
      <c r="AA268" s="28" t="e">
        <f t="shared" si="72"/>
        <v>#REF!</v>
      </c>
      <c r="AB268" s="29" t="e">
        <f t="shared" si="73"/>
        <v>#REF!</v>
      </c>
      <c r="AC268" s="28" t="e">
        <f t="shared" si="81"/>
        <v>#REF!</v>
      </c>
      <c r="AD268" s="23" t="e">
        <f t="shared" si="82"/>
        <v>#REF!</v>
      </c>
      <c r="AE268" s="53">
        <f t="shared" si="83"/>
        <v>0</v>
      </c>
      <c r="AF268" s="53">
        <f t="shared" si="84"/>
        <v>0</v>
      </c>
      <c r="AG268" s="53">
        <f t="shared" si="85"/>
        <v>0</v>
      </c>
      <c r="AH268" s="36" t="e">
        <f t="shared" si="88"/>
        <v>#REF!</v>
      </c>
      <c r="AM268" s="23">
        <f t="shared" si="86"/>
        <v>0</v>
      </c>
    </row>
    <row r="269" spans="1:39" x14ac:dyDescent="0.2">
      <c r="A269" s="23">
        <v>266</v>
      </c>
      <c r="B269" s="23" t="str">
        <f>VLOOKUP($A269,'[1]פרופיל מציע  + מסמכים שיש להגיש'!$C$6:$H$16555,2)</f>
        <v>כלמוביל ירושלים</v>
      </c>
      <c r="C269" s="23" t="str">
        <f t="shared" si="74"/>
        <v>0</v>
      </c>
      <c r="D269" s="41"/>
      <c r="E269" s="43"/>
      <c r="F269" s="43"/>
      <c r="G269" s="42"/>
      <c r="H269" s="43"/>
      <c r="I269" s="43"/>
      <c r="J269" s="42"/>
      <c r="K269" s="42"/>
      <c r="L269" s="42"/>
      <c r="M269" s="57" t="str">
        <f t="shared" si="87"/>
        <v/>
      </c>
      <c r="N269" s="27" t="str">
        <f>IF(M269="","",VLOOKUP($A269,'[1]פרופיל מציע  + מסמכים שיש להגיש'!$C$6:$H$16555,4))</f>
        <v/>
      </c>
      <c r="O269" s="46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6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23" t="str">
        <f t="shared" si="75"/>
        <v>not submittied</v>
      </c>
      <c r="R269" s="65" t="e">
        <f t="shared" si="76"/>
        <v>#NUM!</v>
      </c>
      <c r="W269" s="67">
        <f t="shared" si="77"/>
        <v>0</v>
      </c>
      <c r="X269" s="23">
        <f t="shared" si="78"/>
        <v>7629</v>
      </c>
      <c r="Y269" s="50" t="e">
        <f t="shared" si="79"/>
        <v>#REF!</v>
      </c>
      <c r="Z269" s="23" t="e">
        <f t="shared" si="80"/>
        <v>#REF!</v>
      </c>
      <c r="AA269" s="28" t="e">
        <f t="shared" si="72"/>
        <v>#REF!</v>
      </c>
      <c r="AB269" s="29" t="e">
        <f t="shared" si="73"/>
        <v>#REF!</v>
      </c>
      <c r="AC269" s="28" t="e">
        <f t="shared" si="81"/>
        <v>#REF!</v>
      </c>
      <c r="AD269" s="23" t="e">
        <f t="shared" si="82"/>
        <v>#REF!</v>
      </c>
      <c r="AE269" s="53">
        <f t="shared" si="83"/>
        <v>0</v>
      </c>
      <c r="AF269" s="53">
        <f t="shared" si="84"/>
        <v>0</v>
      </c>
      <c r="AG269" s="53">
        <f t="shared" si="85"/>
        <v>0</v>
      </c>
      <c r="AH269" s="36" t="e">
        <f t="shared" si="88"/>
        <v>#REF!</v>
      </c>
      <c r="AM269" s="23">
        <f t="shared" si="86"/>
        <v>0</v>
      </c>
    </row>
    <row r="270" spans="1:39" x14ac:dyDescent="0.2">
      <c r="A270" s="23">
        <v>267</v>
      </c>
      <c r="B270" s="23" t="str">
        <f>VLOOKUP($A270,'[1]פרופיל מציע  + מסמכים שיש להגיש'!$C$6:$H$16555,2)</f>
        <v>כלמוביל חיפה</v>
      </c>
      <c r="C270" s="23" t="str">
        <f t="shared" si="74"/>
        <v>0</v>
      </c>
      <c r="D270" s="41"/>
      <c r="E270" s="43"/>
      <c r="F270" s="43"/>
      <c r="G270" s="42"/>
      <c r="H270" s="43"/>
      <c r="I270" s="43"/>
      <c r="J270" s="42"/>
      <c r="K270" s="42"/>
      <c r="L270" s="42"/>
      <c r="M270" s="57" t="str">
        <f t="shared" si="87"/>
        <v/>
      </c>
      <c r="N270" s="27" t="str">
        <f>IF(M270="","",VLOOKUP($A270,'[1]פרופיל מציע  + מסמכים שיש להגיש'!$C$6:$H$16555,4))</f>
        <v/>
      </c>
      <c r="O270" s="46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6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23" t="str">
        <f t="shared" si="75"/>
        <v>not submittied</v>
      </c>
      <c r="R270" s="65" t="e">
        <f t="shared" si="76"/>
        <v>#NUM!</v>
      </c>
      <c r="W270" s="67">
        <f t="shared" si="77"/>
        <v>0</v>
      </c>
      <c r="X270" s="23">
        <f t="shared" si="78"/>
        <v>7629</v>
      </c>
      <c r="Y270" s="50" t="e">
        <f t="shared" si="79"/>
        <v>#REF!</v>
      </c>
      <c r="Z270" s="23" t="e">
        <f t="shared" si="80"/>
        <v>#REF!</v>
      </c>
      <c r="AA270" s="28" t="e">
        <f t="shared" si="72"/>
        <v>#REF!</v>
      </c>
      <c r="AB270" s="29" t="e">
        <f t="shared" si="73"/>
        <v>#REF!</v>
      </c>
      <c r="AC270" s="28" t="e">
        <f t="shared" si="81"/>
        <v>#REF!</v>
      </c>
      <c r="AD270" s="23" t="e">
        <f t="shared" si="82"/>
        <v>#REF!</v>
      </c>
      <c r="AE270" s="53">
        <f t="shared" si="83"/>
        <v>0</v>
      </c>
      <c r="AF270" s="53">
        <f t="shared" si="84"/>
        <v>0</v>
      </c>
      <c r="AG270" s="53">
        <f t="shared" si="85"/>
        <v>0</v>
      </c>
      <c r="AH270" s="36" t="e">
        <f t="shared" si="88"/>
        <v>#REF!</v>
      </c>
      <c r="AM270" s="23">
        <f t="shared" si="86"/>
        <v>0</v>
      </c>
    </row>
    <row r="271" spans="1:39" x14ac:dyDescent="0.2">
      <c r="A271" s="23">
        <v>268</v>
      </c>
      <c r="B271" s="23" t="str">
        <f>VLOOKUP($A271,'[1]פרופיל מציע  + מסמכים שיש להגיש'!$C$6:$H$16555,2)</f>
        <v>דני סמרלי הוד השרון בע"מ</v>
      </c>
      <c r="C271" s="23" t="str">
        <f t="shared" si="74"/>
        <v>0</v>
      </c>
      <c r="D271" s="41"/>
      <c r="E271" s="43"/>
      <c r="F271" s="43"/>
      <c r="G271" s="42"/>
      <c r="H271" s="43"/>
      <c r="I271" s="43"/>
      <c r="J271" s="42"/>
      <c r="K271" s="42"/>
      <c r="L271" s="42"/>
      <c r="M271" s="57" t="str">
        <f t="shared" si="87"/>
        <v/>
      </c>
      <c r="N271" s="27" t="str">
        <f>IF(M271="","",VLOOKUP($A271,'[1]פרופיל מציע  + מסמכים שיש להגיש'!$C$6:$H$16555,4))</f>
        <v/>
      </c>
      <c r="O271" s="46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6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23" t="str">
        <f t="shared" si="75"/>
        <v>not submittied</v>
      </c>
      <c r="R271" s="65" t="e">
        <f t="shared" si="76"/>
        <v>#NUM!</v>
      </c>
      <c r="W271" s="67">
        <f t="shared" si="77"/>
        <v>0</v>
      </c>
      <c r="X271" s="23">
        <f t="shared" si="78"/>
        <v>7629</v>
      </c>
      <c r="Y271" s="50" t="e">
        <f t="shared" si="79"/>
        <v>#REF!</v>
      </c>
      <c r="Z271" s="23" t="e">
        <f t="shared" si="80"/>
        <v>#REF!</v>
      </c>
      <c r="AA271" s="28" t="e">
        <f t="shared" si="72"/>
        <v>#REF!</v>
      </c>
      <c r="AB271" s="29" t="e">
        <f t="shared" si="73"/>
        <v>#REF!</v>
      </c>
      <c r="AC271" s="28" t="e">
        <f t="shared" si="81"/>
        <v>#REF!</v>
      </c>
      <c r="AD271" s="23" t="e">
        <f t="shared" si="82"/>
        <v>#REF!</v>
      </c>
      <c r="AE271" s="53">
        <f t="shared" si="83"/>
        <v>0</v>
      </c>
      <c r="AF271" s="53">
        <f t="shared" si="84"/>
        <v>0</v>
      </c>
      <c r="AG271" s="53">
        <f t="shared" si="85"/>
        <v>0</v>
      </c>
      <c r="AH271" s="36" t="e">
        <f t="shared" si="88"/>
        <v>#REF!</v>
      </c>
      <c r="AM271" s="23">
        <f t="shared" si="86"/>
        <v>0</v>
      </c>
    </row>
    <row r="272" spans="1:39" x14ac:dyDescent="0.2">
      <c r="A272" s="23">
        <v>269</v>
      </c>
      <c r="B272" s="23" t="str">
        <f>VLOOKUP($A272,'[1]פרופיל מציע  + מסמכים שיש להגיש'!$C$6:$H$16555,2)</f>
        <v xml:space="preserve">מרכז שרות צ'מפיון אילת </v>
      </c>
      <c r="C272" s="23" t="str">
        <f t="shared" si="74"/>
        <v>0</v>
      </c>
      <c r="D272" s="41"/>
      <c r="E272" s="43"/>
      <c r="F272" s="43"/>
      <c r="G272" s="42"/>
      <c r="H272" s="43"/>
      <c r="I272" s="43"/>
      <c r="J272" s="42"/>
      <c r="K272" s="42"/>
      <c r="L272" s="42"/>
      <c r="M272" s="57" t="str">
        <f t="shared" si="87"/>
        <v/>
      </c>
      <c r="N272" s="27" t="str">
        <f>IF(M272="","",VLOOKUP($A272,'[1]פרופיל מציע  + מסמכים שיש להגיש'!$C$6:$H$16555,4))</f>
        <v/>
      </c>
      <c r="O272" s="46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6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23" t="str">
        <f t="shared" si="75"/>
        <v>not submittied</v>
      </c>
      <c r="R272" s="65" t="e">
        <f t="shared" si="76"/>
        <v>#NUM!</v>
      </c>
      <c r="W272" s="67">
        <f t="shared" si="77"/>
        <v>0</v>
      </c>
      <c r="X272" s="23">
        <f t="shared" si="78"/>
        <v>7629</v>
      </c>
      <c r="Y272" s="50" t="e">
        <f t="shared" si="79"/>
        <v>#REF!</v>
      </c>
      <c r="Z272" s="23" t="e">
        <f t="shared" si="80"/>
        <v>#REF!</v>
      </c>
      <c r="AA272" s="28" t="e">
        <f t="shared" si="72"/>
        <v>#REF!</v>
      </c>
      <c r="AB272" s="29" t="e">
        <f t="shared" si="73"/>
        <v>#REF!</v>
      </c>
      <c r="AC272" s="28" t="e">
        <f t="shared" si="81"/>
        <v>#REF!</v>
      </c>
      <c r="AD272" s="23" t="e">
        <f t="shared" si="82"/>
        <v>#REF!</v>
      </c>
      <c r="AE272" s="53">
        <f t="shared" si="83"/>
        <v>0</v>
      </c>
      <c r="AF272" s="53">
        <f t="shared" si="84"/>
        <v>0</v>
      </c>
      <c r="AG272" s="53">
        <f t="shared" si="85"/>
        <v>0</v>
      </c>
      <c r="AH272" s="36" t="e">
        <f t="shared" si="88"/>
        <v>#REF!</v>
      </c>
      <c r="AM272" s="23">
        <f t="shared" si="86"/>
        <v>0</v>
      </c>
    </row>
    <row r="273" spans="1:39" x14ac:dyDescent="0.2">
      <c r="A273" s="23">
        <v>270</v>
      </c>
      <c r="B273" s="23" t="str">
        <f>VLOOKUP($A273,'[1]פרופיל מציע  + מסמכים שיש להגיש'!$C$6:$H$16555,2)</f>
        <v>רכב הנגב רחובות 2001 בע"מ</v>
      </c>
      <c r="C273" s="23" t="str">
        <f t="shared" si="74"/>
        <v>0</v>
      </c>
      <c r="D273" s="41"/>
      <c r="E273" s="43"/>
      <c r="F273" s="43"/>
      <c r="G273" s="42"/>
      <c r="H273" s="43"/>
      <c r="I273" s="43"/>
      <c r="J273" s="42"/>
      <c r="K273" s="42"/>
      <c r="L273" s="42"/>
      <c r="M273" s="57" t="str">
        <f t="shared" si="87"/>
        <v/>
      </c>
      <c r="N273" s="27" t="str">
        <f>IF(M273="","",VLOOKUP($A273,'[1]פרופיל מציע  + מסמכים שיש להגיש'!$C$6:$H$16555,4))</f>
        <v/>
      </c>
      <c r="O273" s="46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6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23" t="str">
        <f t="shared" si="75"/>
        <v>not submittied</v>
      </c>
      <c r="R273" s="65" t="e">
        <f t="shared" si="76"/>
        <v>#NUM!</v>
      </c>
      <c r="W273" s="67">
        <f t="shared" si="77"/>
        <v>0</v>
      </c>
      <c r="X273" s="23">
        <f t="shared" si="78"/>
        <v>7629</v>
      </c>
      <c r="Y273" s="50" t="e">
        <f t="shared" si="79"/>
        <v>#REF!</v>
      </c>
      <c r="Z273" s="23" t="e">
        <f t="shared" si="80"/>
        <v>#REF!</v>
      </c>
      <c r="AA273" s="28" t="e">
        <f t="shared" si="72"/>
        <v>#REF!</v>
      </c>
      <c r="AB273" s="29" t="e">
        <f t="shared" si="73"/>
        <v>#REF!</v>
      </c>
      <c r="AC273" s="28" t="e">
        <f t="shared" si="81"/>
        <v>#REF!</v>
      </c>
      <c r="AD273" s="23" t="e">
        <f t="shared" si="82"/>
        <v>#REF!</v>
      </c>
      <c r="AE273" s="53">
        <f t="shared" si="83"/>
        <v>0</v>
      </c>
      <c r="AF273" s="53">
        <f t="shared" si="84"/>
        <v>0</v>
      </c>
      <c r="AG273" s="53">
        <f t="shared" si="85"/>
        <v>0</v>
      </c>
      <c r="AH273" s="36" t="e">
        <f t="shared" si="88"/>
        <v>#REF!</v>
      </c>
      <c r="AM273" s="23">
        <f t="shared" si="86"/>
        <v>0</v>
      </c>
    </row>
    <row r="274" spans="1:39" x14ac:dyDescent="0.2">
      <c r="A274" s="23">
        <v>271</v>
      </c>
      <c r="B274" s="23" t="str">
        <f>VLOOKUP($A274,'[1]פרופיל מציע  + מסמכים שיש להגיש'!$C$6:$H$16555,2)</f>
        <v>מרכז שרות שלום- ש.ש ארביב בע"מ</v>
      </c>
      <c r="C274" s="23" t="str">
        <f t="shared" si="74"/>
        <v>0</v>
      </c>
      <c r="D274" s="41"/>
      <c r="E274" s="43"/>
      <c r="F274" s="43"/>
      <c r="G274" s="42"/>
      <c r="H274" s="43"/>
      <c r="I274" s="43"/>
      <c r="J274" s="42"/>
      <c r="K274" s="42"/>
      <c r="L274" s="42"/>
      <c r="M274" s="57" t="str">
        <f t="shared" si="87"/>
        <v/>
      </c>
      <c r="N274" s="27" t="str">
        <f>IF(M274="","",VLOOKUP($A274,'[1]פרופיל מציע  + מסמכים שיש להגיש'!$C$6:$H$16555,4))</f>
        <v/>
      </c>
      <c r="O274" s="46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6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23" t="str">
        <f t="shared" si="75"/>
        <v>not submittied</v>
      </c>
      <c r="R274" s="65" t="e">
        <f t="shared" si="76"/>
        <v>#NUM!</v>
      </c>
      <c r="W274" s="67">
        <f t="shared" si="77"/>
        <v>0</v>
      </c>
      <c r="X274" s="23">
        <f t="shared" si="78"/>
        <v>7629</v>
      </c>
      <c r="Y274" s="50" t="e">
        <f t="shared" si="79"/>
        <v>#REF!</v>
      </c>
      <c r="Z274" s="23" t="e">
        <f t="shared" si="80"/>
        <v>#REF!</v>
      </c>
      <c r="AA274" s="28" t="e">
        <f t="shared" si="72"/>
        <v>#REF!</v>
      </c>
      <c r="AB274" s="29" t="e">
        <f t="shared" si="73"/>
        <v>#REF!</v>
      </c>
      <c r="AC274" s="28" t="e">
        <f t="shared" si="81"/>
        <v>#REF!</v>
      </c>
      <c r="AD274" s="23" t="e">
        <f t="shared" si="82"/>
        <v>#REF!</v>
      </c>
      <c r="AE274" s="53">
        <f t="shared" si="83"/>
        <v>0</v>
      </c>
      <c r="AF274" s="53">
        <f t="shared" si="84"/>
        <v>0</v>
      </c>
      <c r="AG274" s="53">
        <f t="shared" si="85"/>
        <v>0</v>
      </c>
      <c r="AH274" s="36" t="e">
        <f t="shared" si="88"/>
        <v>#REF!</v>
      </c>
      <c r="AM274" s="23">
        <f t="shared" si="86"/>
        <v>0</v>
      </c>
    </row>
    <row r="275" spans="1:39" x14ac:dyDescent="0.2">
      <c r="A275" s="23">
        <v>272</v>
      </c>
      <c r="B275" s="23" t="str">
        <f>VLOOKUP($A275,'[1]פרופיל מציע  + מסמכים שיש להגיש'!$C$6:$H$16555,2)</f>
        <v>מוסך הצומת פתח תקווה בע"מ</v>
      </c>
      <c r="C275" s="23" t="str">
        <f t="shared" si="74"/>
        <v>0</v>
      </c>
      <c r="D275" s="41"/>
      <c r="E275" s="43"/>
      <c r="F275" s="43"/>
      <c r="G275" s="42"/>
      <c r="H275" s="43"/>
      <c r="I275" s="43"/>
      <c r="J275" s="42"/>
      <c r="K275" s="42"/>
      <c r="L275" s="42"/>
      <c r="M275" s="57" t="str">
        <f t="shared" si="87"/>
        <v/>
      </c>
      <c r="N275" s="27" t="str">
        <f>IF(M275="","",VLOOKUP($A275,'[1]פרופיל מציע  + מסמכים שיש להגיש'!$C$6:$H$16555,4))</f>
        <v/>
      </c>
      <c r="O275" s="46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6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23" t="str">
        <f t="shared" si="75"/>
        <v>not submittied</v>
      </c>
      <c r="R275" s="65" t="e">
        <f t="shared" si="76"/>
        <v>#NUM!</v>
      </c>
      <c r="W275" s="67">
        <f t="shared" si="77"/>
        <v>0</v>
      </c>
      <c r="X275" s="23">
        <f t="shared" si="78"/>
        <v>7629</v>
      </c>
      <c r="Y275" s="50" t="e">
        <f t="shared" si="79"/>
        <v>#REF!</v>
      </c>
      <c r="Z275" s="23" t="e">
        <f t="shared" si="80"/>
        <v>#REF!</v>
      </c>
      <c r="AA275" s="28" t="e">
        <f t="shared" si="72"/>
        <v>#REF!</v>
      </c>
      <c r="AB275" s="29" t="e">
        <f t="shared" si="73"/>
        <v>#REF!</v>
      </c>
      <c r="AC275" s="28" t="e">
        <f t="shared" si="81"/>
        <v>#REF!</v>
      </c>
      <c r="AD275" s="23" t="e">
        <f t="shared" si="82"/>
        <v>#REF!</v>
      </c>
      <c r="AE275" s="53">
        <f t="shared" si="83"/>
        <v>0</v>
      </c>
      <c r="AF275" s="53">
        <f t="shared" si="84"/>
        <v>0</v>
      </c>
      <c r="AG275" s="53">
        <f t="shared" si="85"/>
        <v>0</v>
      </c>
      <c r="AH275" s="36" t="e">
        <f t="shared" si="88"/>
        <v>#REF!</v>
      </c>
      <c r="AM275" s="23">
        <f t="shared" si="86"/>
        <v>0</v>
      </c>
    </row>
    <row r="276" spans="1:39" x14ac:dyDescent="0.2">
      <c r="A276" s="23">
        <v>273</v>
      </c>
      <c r="B276" s="23" t="str">
        <f>VLOOKUP($A276,'[1]פרופיל מציע  + מסמכים שיש להגיש'!$C$6:$H$16555,2)</f>
        <v>עפולה מוטורס שירותי רכב בע"מ</v>
      </c>
      <c r="C276" s="23" t="str">
        <f t="shared" si="74"/>
        <v>0</v>
      </c>
      <c r="D276" s="41"/>
      <c r="E276" s="43"/>
      <c r="F276" s="43"/>
      <c r="G276" s="42"/>
      <c r="H276" s="43"/>
      <c r="I276" s="43"/>
      <c r="J276" s="42"/>
      <c r="K276" s="42"/>
      <c r="L276" s="42"/>
      <c r="M276" s="57" t="str">
        <f t="shared" si="87"/>
        <v/>
      </c>
      <c r="N276" s="27" t="str">
        <f>IF(M276="","",VLOOKUP($A276,'[1]פרופיל מציע  + מסמכים שיש להגיש'!$C$6:$H$16555,4))</f>
        <v/>
      </c>
      <c r="O276" s="46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6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23" t="str">
        <f t="shared" si="75"/>
        <v>not submittied</v>
      </c>
      <c r="R276" s="65" t="e">
        <f t="shared" si="76"/>
        <v>#NUM!</v>
      </c>
      <c r="W276" s="67">
        <f t="shared" si="77"/>
        <v>0</v>
      </c>
      <c r="X276" s="23">
        <f t="shared" si="78"/>
        <v>7629</v>
      </c>
      <c r="Y276" s="50" t="e">
        <f t="shared" si="79"/>
        <v>#REF!</v>
      </c>
      <c r="Z276" s="23" t="e">
        <f t="shared" si="80"/>
        <v>#REF!</v>
      </c>
      <c r="AA276" s="28" t="e">
        <f t="shared" si="72"/>
        <v>#REF!</v>
      </c>
      <c r="AB276" s="29" t="e">
        <f t="shared" si="73"/>
        <v>#REF!</v>
      </c>
      <c r="AC276" s="28" t="e">
        <f t="shared" si="81"/>
        <v>#REF!</v>
      </c>
      <c r="AD276" s="23" t="e">
        <f t="shared" si="82"/>
        <v>#REF!</v>
      </c>
      <c r="AE276" s="53">
        <f t="shared" si="83"/>
        <v>0</v>
      </c>
      <c r="AF276" s="53">
        <f t="shared" si="84"/>
        <v>0</v>
      </c>
      <c r="AG276" s="53">
        <f t="shared" si="85"/>
        <v>0</v>
      </c>
      <c r="AH276" s="36" t="e">
        <f t="shared" si="88"/>
        <v>#REF!</v>
      </c>
      <c r="AM276" s="23">
        <f t="shared" si="86"/>
        <v>0</v>
      </c>
    </row>
    <row r="277" spans="1:39" x14ac:dyDescent="0.2">
      <c r="A277" s="23">
        <v>274</v>
      </c>
      <c r="B277" s="23" t="str">
        <f>VLOOKUP($A277,'[1]פרופיל מציע  + מסמכים שיש להגיש'!$C$6:$H$16555,2)</f>
        <v>א.מיצ'יגן בע"מ</v>
      </c>
      <c r="C277" s="23" t="str">
        <f t="shared" si="74"/>
        <v>0</v>
      </c>
      <c r="D277" s="41"/>
      <c r="E277" s="43"/>
      <c r="F277" s="43"/>
      <c r="G277" s="42"/>
      <c r="H277" s="43"/>
      <c r="I277" s="43"/>
      <c r="J277" s="42"/>
      <c r="K277" s="42"/>
      <c r="L277" s="42"/>
      <c r="M277" s="57" t="str">
        <f t="shared" si="87"/>
        <v/>
      </c>
      <c r="N277" s="27" t="str">
        <f>IF(M277="","",VLOOKUP($A277,'[1]פרופיל מציע  + מסמכים שיש להגיש'!$C$6:$H$16555,4))</f>
        <v/>
      </c>
      <c r="O277" s="46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6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23" t="str">
        <f t="shared" si="75"/>
        <v>not submittied</v>
      </c>
      <c r="R277" s="65" t="e">
        <f t="shared" si="76"/>
        <v>#NUM!</v>
      </c>
      <c r="W277" s="67">
        <f t="shared" si="77"/>
        <v>0</v>
      </c>
      <c r="X277" s="23">
        <f t="shared" si="78"/>
        <v>7629</v>
      </c>
      <c r="Y277" s="50" t="e">
        <f t="shared" si="79"/>
        <v>#REF!</v>
      </c>
      <c r="Z277" s="23" t="e">
        <f t="shared" si="80"/>
        <v>#REF!</v>
      </c>
      <c r="AA277" s="28" t="e">
        <f t="shared" si="72"/>
        <v>#REF!</v>
      </c>
      <c r="AB277" s="29" t="e">
        <f t="shared" si="73"/>
        <v>#REF!</v>
      </c>
      <c r="AC277" s="28" t="e">
        <f t="shared" si="81"/>
        <v>#REF!</v>
      </c>
      <c r="AD277" s="23" t="e">
        <f t="shared" si="82"/>
        <v>#REF!</v>
      </c>
      <c r="AE277" s="53">
        <f t="shared" si="83"/>
        <v>0</v>
      </c>
      <c r="AF277" s="53">
        <f t="shared" si="84"/>
        <v>0</v>
      </c>
      <c r="AG277" s="53">
        <f t="shared" si="85"/>
        <v>0</v>
      </c>
      <c r="AH277" s="36" t="e">
        <f t="shared" si="88"/>
        <v>#REF!</v>
      </c>
      <c r="AM277" s="23">
        <f t="shared" si="86"/>
        <v>0</v>
      </c>
    </row>
    <row r="278" spans="1:39" x14ac:dyDescent="0.2">
      <c r="A278" s="23">
        <v>275</v>
      </c>
      <c r="B278" s="23" t="str">
        <f>VLOOKUP($A278,'[1]פרופיל מציע  + מסמכים שיש להגיש'!$C$6:$H$16555,2)</f>
        <v>מרדכי אלימלך בע"מ</v>
      </c>
      <c r="C278" s="23" t="str">
        <f t="shared" si="74"/>
        <v>0</v>
      </c>
      <c r="D278" s="41"/>
      <c r="E278" s="43"/>
      <c r="F278" s="43"/>
      <c r="G278" s="42"/>
      <c r="H278" s="43"/>
      <c r="I278" s="43"/>
      <c r="J278" s="42"/>
      <c r="K278" s="42"/>
      <c r="L278" s="42"/>
      <c r="M278" s="57" t="str">
        <f t="shared" si="87"/>
        <v/>
      </c>
      <c r="N278" s="27" t="str">
        <f>IF(M278="","",VLOOKUP($A278,'[1]פרופיל מציע  + מסמכים שיש להגיש'!$C$6:$H$16555,4))</f>
        <v/>
      </c>
      <c r="O278" s="46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6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23" t="str">
        <f t="shared" si="75"/>
        <v>not submittied</v>
      </c>
      <c r="R278" s="65" t="e">
        <f t="shared" si="76"/>
        <v>#NUM!</v>
      </c>
      <c r="W278" s="67">
        <f t="shared" si="77"/>
        <v>0</v>
      </c>
      <c r="X278" s="23">
        <f t="shared" si="78"/>
        <v>7629</v>
      </c>
      <c r="Y278" s="50" t="e">
        <f t="shared" si="79"/>
        <v>#REF!</v>
      </c>
      <c r="Z278" s="23" t="e">
        <f t="shared" si="80"/>
        <v>#REF!</v>
      </c>
      <c r="AA278" s="28" t="e">
        <f t="shared" si="72"/>
        <v>#REF!</v>
      </c>
      <c r="AB278" s="29" t="e">
        <f t="shared" si="73"/>
        <v>#REF!</v>
      </c>
      <c r="AC278" s="28" t="e">
        <f t="shared" si="81"/>
        <v>#REF!</v>
      </c>
      <c r="AD278" s="23" t="e">
        <f t="shared" si="82"/>
        <v>#REF!</v>
      </c>
      <c r="AE278" s="53">
        <f t="shared" si="83"/>
        <v>0</v>
      </c>
      <c r="AF278" s="53">
        <f t="shared" si="84"/>
        <v>0</v>
      </c>
      <c r="AG278" s="53">
        <f t="shared" si="85"/>
        <v>0</v>
      </c>
      <c r="AH278" s="36" t="e">
        <f t="shared" si="88"/>
        <v>#REF!</v>
      </c>
      <c r="AM278" s="23">
        <f t="shared" si="86"/>
        <v>0</v>
      </c>
    </row>
    <row r="279" spans="1:39" x14ac:dyDescent="0.2">
      <c r="A279" s="23">
        <v>276</v>
      </c>
      <c r="B279" s="23" t="str">
        <f>VLOOKUP($A279,'[1]פרופיל מציע  + מסמכים שיש להגיש'!$C$6:$H$16555,2)</f>
        <v>א.ח כרמלי (1992) בע"מ</v>
      </c>
      <c r="C279" s="23" t="str">
        <f t="shared" si="74"/>
        <v>0</v>
      </c>
      <c r="D279" s="41"/>
      <c r="E279" s="43"/>
      <c r="F279" s="43"/>
      <c r="G279" s="42"/>
      <c r="H279" s="43"/>
      <c r="I279" s="43"/>
      <c r="J279" s="42"/>
      <c r="K279" s="42"/>
      <c r="L279" s="42"/>
      <c r="M279" s="57" t="str">
        <f t="shared" si="87"/>
        <v/>
      </c>
      <c r="N279" s="27" t="str">
        <f>IF(M279="","",VLOOKUP($A279,'[1]פרופיל מציע  + מסמכים שיש להגיש'!$C$6:$H$16555,4))</f>
        <v/>
      </c>
      <c r="O279" s="46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6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23" t="str">
        <f t="shared" si="75"/>
        <v>not submittied</v>
      </c>
      <c r="R279" s="65" t="e">
        <f t="shared" si="76"/>
        <v>#NUM!</v>
      </c>
      <c r="W279" s="67">
        <f t="shared" si="77"/>
        <v>0</v>
      </c>
      <c r="X279" s="23">
        <f t="shared" si="78"/>
        <v>7629</v>
      </c>
      <c r="Y279" s="50" t="e">
        <f t="shared" si="79"/>
        <v>#REF!</v>
      </c>
      <c r="Z279" s="23" t="e">
        <f t="shared" si="80"/>
        <v>#REF!</v>
      </c>
      <c r="AA279" s="28" t="e">
        <f t="shared" si="72"/>
        <v>#REF!</v>
      </c>
      <c r="AB279" s="29" t="e">
        <f t="shared" si="73"/>
        <v>#REF!</v>
      </c>
      <c r="AC279" s="28" t="e">
        <f t="shared" si="81"/>
        <v>#REF!</v>
      </c>
      <c r="AD279" s="23" t="e">
        <f t="shared" si="82"/>
        <v>#REF!</v>
      </c>
      <c r="AE279" s="53">
        <f t="shared" si="83"/>
        <v>0</v>
      </c>
      <c r="AF279" s="53">
        <f t="shared" si="84"/>
        <v>0</v>
      </c>
      <c r="AG279" s="53">
        <f t="shared" si="85"/>
        <v>0</v>
      </c>
      <c r="AH279" s="36" t="e">
        <f t="shared" si="88"/>
        <v>#REF!</v>
      </c>
      <c r="AM279" s="23">
        <f t="shared" si="86"/>
        <v>0</v>
      </c>
    </row>
    <row r="280" spans="1:39" x14ac:dyDescent="0.2">
      <c r="A280" s="23">
        <v>277</v>
      </c>
      <c r="B280" s="23" t="str">
        <f>VLOOKUP($A280,'[1]פרופיל מציע  + מסמכים שיש להגיש'!$C$6:$H$16555,2)</f>
        <v>מרום הצמרת בע"מ</v>
      </c>
      <c r="C280" s="23" t="str">
        <f t="shared" si="74"/>
        <v>0</v>
      </c>
      <c r="D280" s="41"/>
      <c r="E280" s="43"/>
      <c r="F280" s="43"/>
      <c r="G280" s="42"/>
      <c r="H280" s="43"/>
      <c r="I280" s="43"/>
      <c r="J280" s="42"/>
      <c r="K280" s="42"/>
      <c r="L280" s="42"/>
      <c r="M280" s="57" t="str">
        <f t="shared" si="87"/>
        <v/>
      </c>
      <c r="N280" s="27" t="str">
        <f>IF(M280="","",VLOOKUP($A280,'[1]פרופיל מציע  + מסמכים שיש להגיש'!$C$6:$H$16555,4))</f>
        <v/>
      </c>
      <c r="O280" s="46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6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23" t="str">
        <f t="shared" si="75"/>
        <v>not submittied</v>
      </c>
      <c r="R280" s="65" t="e">
        <f t="shared" si="76"/>
        <v>#NUM!</v>
      </c>
      <c r="W280" s="67">
        <f t="shared" si="77"/>
        <v>0</v>
      </c>
      <c r="X280" s="23">
        <f t="shared" si="78"/>
        <v>7629</v>
      </c>
      <c r="Y280" s="50" t="e">
        <f t="shared" si="79"/>
        <v>#REF!</v>
      </c>
      <c r="Z280" s="23" t="e">
        <f t="shared" si="80"/>
        <v>#REF!</v>
      </c>
      <c r="AA280" s="28" t="e">
        <f t="shared" si="72"/>
        <v>#REF!</v>
      </c>
      <c r="AB280" s="29" t="e">
        <f t="shared" si="73"/>
        <v>#REF!</v>
      </c>
      <c r="AC280" s="28" t="e">
        <f t="shared" si="81"/>
        <v>#REF!</v>
      </c>
      <c r="AD280" s="23" t="e">
        <f t="shared" si="82"/>
        <v>#REF!</v>
      </c>
      <c r="AE280" s="53">
        <f t="shared" si="83"/>
        <v>0</v>
      </c>
      <c r="AF280" s="53">
        <f t="shared" si="84"/>
        <v>0</v>
      </c>
      <c r="AG280" s="53">
        <f t="shared" si="85"/>
        <v>0</v>
      </c>
      <c r="AH280" s="36" t="e">
        <f t="shared" si="88"/>
        <v>#REF!</v>
      </c>
      <c r="AM280" s="23">
        <f t="shared" si="86"/>
        <v>0</v>
      </c>
    </row>
    <row r="281" spans="1:39" x14ac:dyDescent="0.2">
      <c r="A281" s="23">
        <v>278</v>
      </c>
      <c r="B281" s="23" t="str">
        <f>VLOOKUP($A281,'[1]פרופיל מציע  + מסמכים שיש להגיש'!$C$6:$H$16555,2)</f>
        <v>מוסך רמ"ר (1987) בע"מ</v>
      </c>
      <c r="C281" s="23" t="str">
        <f t="shared" si="74"/>
        <v>0</v>
      </c>
      <c r="D281" s="41"/>
      <c r="E281" s="43"/>
      <c r="F281" s="43"/>
      <c r="G281" s="42"/>
      <c r="H281" s="43"/>
      <c r="I281" s="43"/>
      <c r="J281" s="42"/>
      <c r="K281" s="42"/>
      <c r="L281" s="42"/>
      <c r="M281" s="57" t="str">
        <f t="shared" si="87"/>
        <v/>
      </c>
      <c r="N281" s="27" t="str">
        <f>IF(M281="","",VLOOKUP($A281,'[1]פרופיל מציע  + מסמכים שיש להגיש'!$C$6:$H$16555,4))</f>
        <v/>
      </c>
      <c r="O281" s="46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6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23" t="str">
        <f t="shared" si="75"/>
        <v>not submittied</v>
      </c>
      <c r="R281" s="65" t="e">
        <f t="shared" si="76"/>
        <v>#NUM!</v>
      </c>
      <c r="W281" s="67">
        <f t="shared" si="77"/>
        <v>0</v>
      </c>
      <c r="X281" s="23">
        <f t="shared" si="78"/>
        <v>7629</v>
      </c>
      <c r="Y281" s="50" t="e">
        <f t="shared" si="79"/>
        <v>#REF!</v>
      </c>
      <c r="Z281" s="23" t="e">
        <f t="shared" si="80"/>
        <v>#REF!</v>
      </c>
      <c r="AA281" s="28" t="e">
        <f t="shared" si="72"/>
        <v>#REF!</v>
      </c>
      <c r="AB281" s="29" t="e">
        <f t="shared" si="73"/>
        <v>#REF!</v>
      </c>
      <c r="AC281" s="28" t="e">
        <f t="shared" si="81"/>
        <v>#REF!</v>
      </c>
      <c r="AD281" s="23" t="e">
        <f t="shared" si="82"/>
        <v>#REF!</v>
      </c>
      <c r="AE281" s="53">
        <f t="shared" si="83"/>
        <v>0</v>
      </c>
      <c r="AF281" s="53">
        <f t="shared" si="84"/>
        <v>0</v>
      </c>
      <c r="AG281" s="53">
        <f t="shared" si="85"/>
        <v>0</v>
      </c>
      <c r="AH281" s="36" t="e">
        <f t="shared" si="88"/>
        <v>#REF!</v>
      </c>
      <c r="AM281" s="23">
        <f t="shared" si="86"/>
        <v>0</v>
      </c>
    </row>
    <row r="282" spans="1:39" x14ac:dyDescent="0.2">
      <c r="A282" s="23">
        <v>279</v>
      </c>
      <c r="B282" s="23" t="str">
        <f>VLOOKUP($A282,'[1]פרופיל מציע  + מסמכים שיש להגיש'!$C$6:$H$16555,2)</f>
        <v>מ.פ מלכה 2003 בע"מ</v>
      </c>
      <c r="C282" s="23" t="str">
        <f t="shared" si="74"/>
        <v>0</v>
      </c>
      <c r="D282" s="41"/>
      <c r="E282" s="43"/>
      <c r="F282" s="43"/>
      <c r="G282" s="42"/>
      <c r="H282" s="43"/>
      <c r="I282" s="43"/>
      <c r="J282" s="42"/>
      <c r="K282" s="42"/>
      <c r="L282" s="42"/>
      <c r="M282" s="57" t="str">
        <f t="shared" si="87"/>
        <v/>
      </c>
      <c r="N282" s="27" t="str">
        <f>IF(M282="","",VLOOKUP($A282,'[1]פרופיל מציע  + מסמכים שיש להגיש'!$C$6:$H$16555,4))</f>
        <v/>
      </c>
      <c r="O282" s="46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6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23" t="str">
        <f t="shared" si="75"/>
        <v>not submittied</v>
      </c>
      <c r="R282" s="65" t="e">
        <f t="shared" si="76"/>
        <v>#NUM!</v>
      </c>
      <c r="W282" s="67">
        <f t="shared" si="77"/>
        <v>0</v>
      </c>
      <c r="X282" s="23">
        <f t="shared" si="78"/>
        <v>7629</v>
      </c>
      <c r="Y282" s="50" t="e">
        <f t="shared" si="79"/>
        <v>#REF!</v>
      </c>
      <c r="Z282" s="23" t="e">
        <f t="shared" si="80"/>
        <v>#REF!</v>
      </c>
      <c r="AA282" s="28" t="e">
        <f t="shared" si="72"/>
        <v>#REF!</v>
      </c>
      <c r="AB282" s="29" t="e">
        <f t="shared" si="73"/>
        <v>#REF!</v>
      </c>
      <c r="AC282" s="28" t="e">
        <f t="shared" si="81"/>
        <v>#REF!</v>
      </c>
      <c r="AD282" s="23" t="e">
        <f t="shared" si="82"/>
        <v>#REF!</v>
      </c>
      <c r="AE282" s="53">
        <f t="shared" si="83"/>
        <v>0</v>
      </c>
      <c r="AF282" s="53">
        <f t="shared" si="84"/>
        <v>0</v>
      </c>
      <c r="AG282" s="53">
        <f t="shared" si="85"/>
        <v>0</v>
      </c>
      <c r="AH282" s="36" t="e">
        <f t="shared" si="88"/>
        <v>#REF!</v>
      </c>
      <c r="AM282" s="23">
        <f t="shared" si="86"/>
        <v>0</v>
      </c>
    </row>
    <row r="283" spans="1:39" x14ac:dyDescent="0.2">
      <c r="A283" s="23">
        <v>280</v>
      </c>
      <c r="B283" s="23" t="str">
        <f>VLOOKUP($A283,'[1]פרופיל מציע  + מסמכים שיש להגיש'!$C$6:$H$16555,2)</f>
        <v>מוסך המספנות בע"מ</v>
      </c>
      <c r="C283" s="23" t="str">
        <f t="shared" si="74"/>
        <v>0</v>
      </c>
      <c r="D283" s="41"/>
      <c r="E283" s="43"/>
      <c r="F283" s="43"/>
      <c r="G283" s="42"/>
      <c r="H283" s="43"/>
      <c r="I283" s="43"/>
      <c r="J283" s="42"/>
      <c r="K283" s="42"/>
      <c r="L283" s="42"/>
      <c r="M283" s="57" t="str">
        <f t="shared" si="87"/>
        <v/>
      </c>
      <c r="N283" s="27" t="str">
        <f>IF(M283="","",VLOOKUP($A283,'[1]פרופיל מציע  + מסמכים שיש להגיש'!$C$6:$H$16555,4))</f>
        <v/>
      </c>
      <c r="O283" s="46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6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23" t="str">
        <f t="shared" si="75"/>
        <v>not submittied</v>
      </c>
      <c r="R283" s="65" t="e">
        <f t="shared" si="76"/>
        <v>#NUM!</v>
      </c>
      <c r="W283" s="67">
        <f t="shared" si="77"/>
        <v>0</v>
      </c>
      <c r="X283" s="23">
        <f t="shared" si="78"/>
        <v>7629</v>
      </c>
      <c r="Y283" s="50" t="e">
        <f t="shared" si="79"/>
        <v>#REF!</v>
      </c>
      <c r="Z283" s="23" t="e">
        <f t="shared" si="80"/>
        <v>#REF!</v>
      </c>
      <c r="AA283" s="28" t="e">
        <f t="shared" si="72"/>
        <v>#REF!</v>
      </c>
      <c r="AB283" s="29" t="e">
        <f t="shared" si="73"/>
        <v>#REF!</v>
      </c>
      <c r="AC283" s="28" t="e">
        <f t="shared" si="81"/>
        <v>#REF!</v>
      </c>
      <c r="AD283" s="23" t="e">
        <f t="shared" si="82"/>
        <v>#REF!</v>
      </c>
      <c r="AE283" s="53">
        <f t="shared" si="83"/>
        <v>0</v>
      </c>
      <c r="AF283" s="53">
        <f t="shared" si="84"/>
        <v>0</v>
      </c>
      <c r="AG283" s="53">
        <f t="shared" si="85"/>
        <v>0</v>
      </c>
      <c r="AH283" s="36" t="e">
        <f t="shared" si="88"/>
        <v>#REF!</v>
      </c>
      <c r="AM283" s="23">
        <f t="shared" si="86"/>
        <v>0</v>
      </c>
    </row>
    <row r="284" spans="1:39" x14ac:dyDescent="0.2">
      <c r="A284" s="23">
        <v>281</v>
      </c>
      <c r="B284" s="23" t="str">
        <f>VLOOKUP($A284,'[1]פרופיל מציע  + מסמכים שיש להגיש'!$C$6:$H$16555,2)</f>
        <v>אמפאר סוכנויות רכב בע"מ</v>
      </c>
      <c r="C284" s="23" t="str">
        <f t="shared" si="74"/>
        <v>0</v>
      </c>
      <c r="D284" s="41"/>
      <c r="E284" s="43"/>
      <c r="F284" s="43"/>
      <c r="G284" s="42"/>
      <c r="H284" s="43"/>
      <c r="I284" s="43"/>
      <c r="J284" s="42"/>
      <c r="K284" s="42"/>
      <c r="L284" s="42"/>
      <c r="M284" s="57" t="str">
        <f t="shared" si="87"/>
        <v/>
      </c>
      <c r="N284" s="27" t="str">
        <f>IF(M284="","",VLOOKUP($A284,'[1]פרופיל מציע  + מסמכים שיש להגיש'!$C$6:$H$16555,4))</f>
        <v/>
      </c>
      <c r="O284" s="46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6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23" t="str">
        <f t="shared" si="75"/>
        <v>not submittied</v>
      </c>
      <c r="R284" s="65" t="e">
        <f t="shared" si="76"/>
        <v>#NUM!</v>
      </c>
      <c r="W284" s="67">
        <f t="shared" si="77"/>
        <v>0</v>
      </c>
      <c r="X284" s="23">
        <f t="shared" si="78"/>
        <v>7629</v>
      </c>
      <c r="Y284" s="50" t="e">
        <f t="shared" si="79"/>
        <v>#REF!</v>
      </c>
      <c r="Z284" s="23" t="e">
        <f t="shared" si="80"/>
        <v>#REF!</v>
      </c>
      <c r="AA284" s="28" t="e">
        <f t="shared" si="72"/>
        <v>#REF!</v>
      </c>
      <c r="AB284" s="29" t="e">
        <f t="shared" si="73"/>
        <v>#REF!</v>
      </c>
      <c r="AC284" s="28" t="e">
        <f t="shared" si="81"/>
        <v>#REF!</v>
      </c>
      <c r="AD284" s="23" t="e">
        <f t="shared" si="82"/>
        <v>#REF!</v>
      </c>
      <c r="AE284" s="53">
        <f t="shared" si="83"/>
        <v>0</v>
      </c>
      <c r="AF284" s="53">
        <f t="shared" si="84"/>
        <v>0</v>
      </c>
      <c r="AG284" s="53">
        <f t="shared" si="85"/>
        <v>0</v>
      </c>
      <c r="AH284" s="36" t="e">
        <f t="shared" si="88"/>
        <v>#REF!</v>
      </c>
      <c r="AM284" s="23">
        <f t="shared" si="86"/>
        <v>0</v>
      </c>
    </row>
    <row r="285" spans="1:39" x14ac:dyDescent="0.2">
      <c r="A285" s="23">
        <v>282</v>
      </c>
      <c r="B285" s="23" t="str">
        <f>VLOOKUP($A285,'[1]פרופיל מציע  + מסמכים שיש להגיש'!$C$6:$H$16555,2)</f>
        <v>אהרון ויהושוע המוסך החדש 2000 בע"מ</v>
      </c>
      <c r="C285" s="23" t="str">
        <f t="shared" si="74"/>
        <v>0</v>
      </c>
      <c r="D285" s="41"/>
      <c r="E285" s="43"/>
      <c r="F285" s="43"/>
      <c r="G285" s="42"/>
      <c r="H285" s="43"/>
      <c r="I285" s="43"/>
      <c r="J285" s="42"/>
      <c r="K285" s="42"/>
      <c r="L285" s="42"/>
      <c r="M285" s="57" t="str">
        <f t="shared" si="87"/>
        <v/>
      </c>
      <c r="N285" s="27" t="str">
        <f>IF(M285="","",VLOOKUP($A285,'[1]פרופיל מציע  + מסמכים שיש להגיש'!$C$6:$H$16555,4))</f>
        <v/>
      </c>
      <c r="O285" s="46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6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23" t="str">
        <f t="shared" si="75"/>
        <v>not submittied</v>
      </c>
      <c r="R285" s="65" t="e">
        <f t="shared" si="76"/>
        <v>#NUM!</v>
      </c>
      <c r="W285" s="67">
        <f t="shared" si="77"/>
        <v>0</v>
      </c>
      <c r="X285" s="23">
        <f t="shared" si="78"/>
        <v>7629</v>
      </c>
      <c r="Y285" s="50" t="e">
        <f t="shared" si="79"/>
        <v>#REF!</v>
      </c>
      <c r="Z285" s="23" t="e">
        <f t="shared" si="80"/>
        <v>#REF!</v>
      </c>
      <c r="AA285" s="28" t="e">
        <f t="shared" si="72"/>
        <v>#REF!</v>
      </c>
      <c r="AB285" s="29" t="e">
        <f t="shared" si="73"/>
        <v>#REF!</v>
      </c>
      <c r="AC285" s="28" t="e">
        <f t="shared" si="81"/>
        <v>#REF!</v>
      </c>
      <c r="AD285" s="23" t="e">
        <f t="shared" si="82"/>
        <v>#REF!</v>
      </c>
      <c r="AE285" s="53">
        <f t="shared" si="83"/>
        <v>0</v>
      </c>
      <c r="AF285" s="53">
        <f t="shared" si="84"/>
        <v>0</v>
      </c>
      <c r="AG285" s="53">
        <f t="shared" si="85"/>
        <v>0</v>
      </c>
      <c r="AH285" s="36" t="e">
        <f t="shared" si="88"/>
        <v>#REF!</v>
      </c>
      <c r="AM285" s="23">
        <f t="shared" si="86"/>
        <v>0</v>
      </c>
    </row>
    <row r="286" spans="1:39" x14ac:dyDescent="0.2">
      <c r="A286" s="23">
        <v>283</v>
      </c>
      <c r="B286" s="23" t="str">
        <f>VLOOKUP($A286,'[1]פרופיל מציע  + מסמכים שיש להגיש'!$C$6:$H$16555,2)</f>
        <v>מוסך ברע"מ בנגב (1983) בע"מ</v>
      </c>
      <c r="C286" s="23" t="str">
        <f t="shared" si="74"/>
        <v>0</v>
      </c>
      <c r="D286" s="41"/>
      <c r="E286" s="43"/>
      <c r="F286" s="43"/>
      <c r="G286" s="42"/>
      <c r="H286" s="43"/>
      <c r="I286" s="43"/>
      <c r="J286" s="42"/>
      <c r="K286" s="42"/>
      <c r="L286" s="42"/>
      <c r="M286" s="57" t="str">
        <f t="shared" si="87"/>
        <v/>
      </c>
      <c r="N286" s="27" t="str">
        <f>IF(M286="","",VLOOKUP($A286,'[1]פרופיל מציע  + מסמכים שיש להגיש'!$C$6:$H$16555,4))</f>
        <v/>
      </c>
      <c r="O286" s="46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6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23" t="str">
        <f t="shared" si="75"/>
        <v>not submittied</v>
      </c>
      <c r="R286" s="65" t="e">
        <f t="shared" si="76"/>
        <v>#NUM!</v>
      </c>
      <c r="W286" s="67">
        <f t="shared" si="77"/>
        <v>0</v>
      </c>
      <c r="X286" s="23">
        <f t="shared" si="78"/>
        <v>7629</v>
      </c>
      <c r="Y286" s="50" t="e">
        <f t="shared" si="79"/>
        <v>#REF!</v>
      </c>
      <c r="Z286" s="23" t="e">
        <f t="shared" si="80"/>
        <v>#REF!</v>
      </c>
      <c r="AA286" s="28" t="e">
        <f t="shared" si="72"/>
        <v>#REF!</v>
      </c>
      <c r="AB286" s="29" t="e">
        <f t="shared" si="73"/>
        <v>#REF!</v>
      </c>
      <c r="AC286" s="28" t="e">
        <f t="shared" si="81"/>
        <v>#REF!</v>
      </c>
      <c r="AD286" s="23" t="e">
        <f t="shared" si="82"/>
        <v>#REF!</v>
      </c>
      <c r="AE286" s="53">
        <f t="shared" si="83"/>
        <v>0</v>
      </c>
      <c r="AF286" s="53">
        <f t="shared" si="84"/>
        <v>0</v>
      </c>
      <c r="AG286" s="53">
        <f t="shared" si="85"/>
        <v>0</v>
      </c>
      <c r="AH286" s="36" t="e">
        <f t="shared" si="88"/>
        <v>#REF!</v>
      </c>
      <c r="AM286" s="23">
        <f t="shared" si="86"/>
        <v>0</v>
      </c>
    </row>
    <row r="287" spans="1:39" x14ac:dyDescent="0.2">
      <c r="A287" s="23">
        <v>284</v>
      </c>
      <c r="B287" s="23" t="str">
        <f>VLOOKUP($A287,'[1]פרופיל מציע  + מסמכים שיש להגיש'!$C$6:$H$16555,2)</f>
        <v>ב.ג מוסכים (2000) בע"מ</v>
      </c>
      <c r="C287" s="23" t="str">
        <f t="shared" si="74"/>
        <v>0</v>
      </c>
      <c r="D287" s="41"/>
      <c r="E287" s="43"/>
      <c r="F287" s="43"/>
      <c r="G287" s="42"/>
      <c r="H287" s="43"/>
      <c r="I287" s="43"/>
      <c r="J287" s="42"/>
      <c r="K287" s="42"/>
      <c r="L287" s="42"/>
      <c r="M287" s="57" t="str">
        <f t="shared" si="87"/>
        <v/>
      </c>
      <c r="N287" s="27" t="str">
        <f>IF(M287="","",VLOOKUP($A287,'[1]פרופיל מציע  + מסמכים שיש להגיש'!$C$6:$H$16555,4))</f>
        <v/>
      </c>
      <c r="O287" s="46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6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23" t="str">
        <f t="shared" si="75"/>
        <v>not submittied</v>
      </c>
      <c r="R287" s="65" t="e">
        <f t="shared" si="76"/>
        <v>#NUM!</v>
      </c>
      <c r="W287" s="67">
        <f t="shared" si="77"/>
        <v>0</v>
      </c>
      <c r="X287" s="23">
        <f t="shared" si="78"/>
        <v>7629</v>
      </c>
      <c r="Y287" s="50" t="e">
        <f t="shared" si="79"/>
        <v>#REF!</v>
      </c>
      <c r="Z287" s="23" t="e">
        <f t="shared" si="80"/>
        <v>#REF!</v>
      </c>
      <c r="AA287" s="28" t="e">
        <f t="shared" si="72"/>
        <v>#REF!</v>
      </c>
      <c r="AB287" s="29" t="e">
        <f t="shared" si="73"/>
        <v>#REF!</v>
      </c>
      <c r="AC287" s="28" t="e">
        <f t="shared" si="81"/>
        <v>#REF!</v>
      </c>
      <c r="AD287" s="23" t="e">
        <f t="shared" si="82"/>
        <v>#REF!</v>
      </c>
      <c r="AE287" s="53">
        <f t="shared" si="83"/>
        <v>0</v>
      </c>
      <c r="AF287" s="53">
        <f t="shared" si="84"/>
        <v>0</v>
      </c>
      <c r="AG287" s="53">
        <f t="shared" si="85"/>
        <v>0</v>
      </c>
      <c r="AH287" s="36" t="e">
        <f t="shared" si="88"/>
        <v>#REF!</v>
      </c>
      <c r="AM287" s="23">
        <f t="shared" si="86"/>
        <v>0</v>
      </c>
    </row>
    <row r="288" spans="1:39" x14ac:dyDescent="0.2">
      <c r="A288" s="23">
        <v>285</v>
      </c>
      <c r="B288" s="23" t="str">
        <f>VLOOKUP($A288,'[1]פרופיל מציע  + מסמכים שיש להגיש'!$C$6:$H$16555,2)</f>
        <v>מוסך אלימלך רוד</v>
      </c>
      <c r="C288" s="23" t="str">
        <f t="shared" si="74"/>
        <v>0</v>
      </c>
      <c r="D288" s="41"/>
      <c r="E288" s="43"/>
      <c r="F288" s="43"/>
      <c r="G288" s="42"/>
      <c r="H288" s="43"/>
      <c r="I288" s="43"/>
      <c r="J288" s="42"/>
      <c r="K288" s="42"/>
      <c r="L288" s="42"/>
      <c r="M288" s="57" t="str">
        <f t="shared" si="87"/>
        <v/>
      </c>
      <c r="N288" s="27" t="str">
        <f>IF(M288="","",VLOOKUP($A288,'[1]פרופיל מציע  + מסמכים שיש להגיש'!$C$6:$H$16555,4))</f>
        <v/>
      </c>
      <c r="O288" s="46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6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23" t="str">
        <f t="shared" si="75"/>
        <v>not submittied</v>
      </c>
      <c r="R288" s="65" t="e">
        <f t="shared" si="76"/>
        <v>#NUM!</v>
      </c>
      <c r="W288" s="67">
        <f t="shared" si="77"/>
        <v>0</v>
      </c>
      <c r="X288" s="23">
        <f t="shared" si="78"/>
        <v>7629</v>
      </c>
      <c r="Y288" s="50" t="e">
        <f t="shared" si="79"/>
        <v>#REF!</v>
      </c>
      <c r="Z288" s="23" t="e">
        <f t="shared" si="80"/>
        <v>#REF!</v>
      </c>
      <c r="AA288" s="28" t="e">
        <f t="shared" si="72"/>
        <v>#REF!</v>
      </c>
      <c r="AB288" s="29" t="e">
        <f t="shared" si="73"/>
        <v>#REF!</v>
      </c>
      <c r="AC288" s="28" t="e">
        <f t="shared" si="81"/>
        <v>#REF!</v>
      </c>
      <c r="AD288" s="23" t="e">
        <f t="shared" si="82"/>
        <v>#REF!</v>
      </c>
      <c r="AE288" s="53">
        <f t="shared" si="83"/>
        <v>0</v>
      </c>
      <c r="AF288" s="53">
        <f t="shared" si="84"/>
        <v>0</v>
      </c>
      <c r="AG288" s="53">
        <f t="shared" si="85"/>
        <v>0</v>
      </c>
      <c r="AH288" s="36" t="e">
        <f t="shared" si="88"/>
        <v>#REF!</v>
      </c>
      <c r="AM288" s="23">
        <f t="shared" si="86"/>
        <v>0</v>
      </c>
    </row>
    <row r="289" spans="1:39" x14ac:dyDescent="0.2">
      <c r="A289" s="23">
        <v>286</v>
      </c>
      <c r="B289" s="23" t="str">
        <f>VLOOKUP($A289,'[1]פרופיל מציע  + מסמכים שיש להגיש'!$C$6:$H$16555,2)</f>
        <v>מוסך מורג שירותי רכב בע"מ</v>
      </c>
      <c r="C289" s="23" t="str">
        <f t="shared" si="74"/>
        <v>0</v>
      </c>
      <c r="D289" s="41"/>
      <c r="E289" s="43"/>
      <c r="F289" s="43"/>
      <c r="G289" s="42"/>
      <c r="H289" s="43"/>
      <c r="I289" s="43"/>
      <c r="J289" s="42"/>
      <c r="K289" s="42"/>
      <c r="L289" s="42"/>
      <c r="M289" s="57" t="str">
        <f t="shared" si="87"/>
        <v/>
      </c>
      <c r="N289" s="27" t="str">
        <f>IF(M289="","",VLOOKUP($A289,'[1]פרופיל מציע  + מסמכים שיש להגיש'!$C$6:$H$16555,4))</f>
        <v/>
      </c>
      <c r="O289" s="46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6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23" t="str">
        <f t="shared" si="75"/>
        <v>not submittied</v>
      </c>
      <c r="R289" s="65" t="e">
        <f t="shared" si="76"/>
        <v>#NUM!</v>
      </c>
      <c r="W289" s="67">
        <f t="shared" si="77"/>
        <v>0</v>
      </c>
      <c r="X289" s="23">
        <f t="shared" si="78"/>
        <v>7629</v>
      </c>
      <c r="Y289" s="50" t="e">
        <f t="shared" si="79"/>
        <v>#REF!</v>
      </c>
      <c r="Z289" s="23" t="e">
        <f t="shared" si="80"/>
        <v>#REF!</v>
      </c>
      <c r="AA289" s="28" t="e">
        <f t="shared" si="72"/>
        <v>#REF!</v>
      </c>
      <c r="AB289" s="29" t="e">
        <f t="shared" si="73"/>
        <v>#REF!</v>
      </c>
      <c r="AC289" s="28" t="e">
        <f t="shared" si="81"/>
        <v>#REF!</v>
      </c>
      <c r="AD289" s="23" t="e">
        <f t="shared" si="82"/>
        <v>#REF!</v>
      </c>
      <c r="AE289" s="53">
        <f t="shared" si="83"/>
        <v>0</v>
      </c>
      <c r="AF289" s="53">
        <f t="shared" si="84"/>
        <v>0</v>
      </c>
      <c r="AG289" s="53">
        <f t="shared" si="85"/>
        <v>0</v>
      </c>
      <c r="AH289" s="36" t="e">
        <f t="shared" si="88"/>
        <v>#REF!</v>
      </c>
      <c r="AM289" s="23">
        <f t="shared" si="86"/>
        <v>0</v>
      </c>
    </row>
    <row r="290" spans="1:39" x14ac:dyDescent="0.2">
      <c r="A290" s="23">
        <v>287</v>
      </c>
      <c r="B290" s="23" t="str">
        <f>VLOOKUP($A290,'[1]פרופיל מציע  + מסמכים שיש להגיש'!$C$6:$H$16555,2)</f>
        <v>מרכז שרות שרותון בע"מ</v>
      </c>
      <c r="C290" s="23" t="str">
        <f t="shared" si="74"/>
        <v>0</v>
      </c>
      <c r="D290" s="41"/>
      <c r="E290" s="43"/>
      <c r="F290" s="43"/>
      <c r="G290" s="42"/>
      <c r="H290" s="43"/>
      <c r="I290" s="43"/>
      <c r="J290" s="42"/>
      <c r="K290" s="42"/>
      <c r="L290" s="42"/>
      <c r="M290" s="57" t="str">
        <f t="shared" si="87"/>
        <v/>
      </c>
      <c r="N290" s="27" t="str">
        <f>IF(M290="","",VLOOKUP($A290,'[1]פרופיל מציע  + מסמכים שיש להגיש'!$C$6:$H$16555,4))</f>
        <v/>
      </c>
      <c r="O290" s="46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6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23" t="str">
        <f t="shared" si="75"/>
        <v>not submittied</v>
      </c>
      <c r="R290" s="65" t="e">
        <f t="shared" si="76"/>
        <v>#NUM!</v>
      </c>
      <c r="W290" s="67">
        <f t="shared" si="77"/>
        <v>0</v>
      </c>
      <c r="X290" s="23">
        <f t="shared" si="78"/>
        <v>7629</v>
      </c>
      <c r="Y290" s="50" t="e">
        <f t="shared" si="79"/>
        <v>#REF!</v>
      </c>
      <c r="Z290" s="23" t="e">
        <f t="shared" si="80"/>
        <v>#REF!</v>
      </c>
      <c r="AA290" s="28" t="e">
        <f t="shared" si="72"/>
        <v>#REF!</v>
      </c>
      <c r="AB290" s="29" t="e">
        <f t="shared" si="73"/>
        <v>#REF!</v>
      </c>
      <c r="AC290" s="28" t="e">
        <f t="shared" si="81"/>
        <v>#REF!</v>
      </c>
      <c r="AD290" s="23" t="e">
        <f t="shared" si="82"/>
        <v>#REF!</v>
      </c>
      <c r="AE290" s="53">
        <f t="shared" si="83"/>
        <v>0</v>
      </c>
      <c r="AF290" s="53">
        <f t="shared" si="84"/>
        <v>0</v>
      </c>
      <c r="AG290" s="53">
        <f t="shared" si="85"/>
        <v>0</v>
      </c>
      <c r="AH290" s="36" t="e">
        <f t="shared" si="88"/>
        <v>#REF!</v>
      </c>
      <c r="AM290" s="23">
        <f t="shared" si="86"/>
        <v>0</v>
      </c>
    </row>
    <row r="291" spans="1:39" x14ac:dyDescent="0.2">
      <c r="A291" s="23">
        <v>288</v>
      </c>
      <c r="B291" s="23" t="str">
        <f>VLOOKUP($A291,'[1]פרופיל מציע  + מסמכים שיש להגיש'!$C$6:$H$16555,2)</f>
        <v>מוסך קרני אור רחובות בע"מ</v>
      </c>
      <c r="C291" s="23" t="str">
        <f t="shared" si="74"/>
        <v>0</v>
      </c>
      <c r="D291" s="41"/>
      <c r="E291" s="43"/>
      <c r="F291" s="43"/>
      <c r="G291" s="42"/>
      <c r="H291" s="43"/>
      <c r="I291" s="43"/>
      <c r="J291" s="42"/>
      <c r="K291" s="42"/>
      <c r="L291" s="42"/>
      <c r="M291" s="57" t="str">
        <f t="shared" si="87"/>
        <v/>
      </c>
      <c r="N291" s="27" t="str">
        <f>IF(M291="","",VLOOKUP($A291,'[1]פרופיל מציע  + מסמכים שיש להגיש'!$C$6:$H$16555,4))</f>
        <v/>
      </c>
      <c r="O291" s="46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6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23" t="str">
        <f t="shared" si="75"/>
        <v>not submittied</v>
      </c>
      <c r="R291" s="65" t="e">
        <f t="shared" si="76"/>
        <v>#NUM!</v>
      </c>
      <c r="W291" s="67">
        <f t="shared" si="77"/>
        <v>0</v>
      </c>
      <c r="X291" s="23">
        <f t="shared" si="78"/>
        <v>7629</v>
      </c>
      <c r="Y291" s="50" t="e">
        <f t="shared" si="79"/>
        <v>#REF!</v>
      </c>
      <c r="Z291" s="23" t="e">
        <f t="shared" si="80"/>
        <v>#REF!</v>
      </c>
      <c r="AA291" s="28" t="e">
        <f t="shared" si="72"/>
        <v>#REF!</v>
      </c>
      <c r="AB291" s="29" t="e">
        <f t="shared" si="73"/>
        <v>#REF!</v>
      </c>
      <c r="AC291" s="28" t="e">
        <f t="shared" si="81"/>
        <v>#REF!</v>
      </c>
      <c r="AD291" s="23" t="e">
        <f t="shared" si="82"/>
        <v>#REF!</v>
      </c>
      <c r="AE291" s="53">
        <f t="shared" si="83"/>
        <v>0</v>
      </c>
      <c r="AF291" s="53">
        <f t="shared" si="84"/>
        <v>0</v>
      </c>
      <c r="AG291" s="53">
        <f t="shared" si="85"/>
        <v>0</v>
      </c>
      <c r="AH291" s="36" t="e">
        <f t="shared" si="88"/>
        <v>#REF!</v>
      </c>
      <c r="AM291" s="23">
        <f t="shared" si="86"/>
        <v>0</v>
      </c>
    </row>
    <row r="292" spans="1:39" x14ac:dyDescent="0.2">
      <c r="A292" s="23">
        <v>289</v>
      </c>
      <c r="B292" s="23" t="str">
        <f>VLOOKUP($A292,'[1]פרופיל מציע  + מסמכים שיש להגיש'!$C$6:$H$16555,2)</f>
        <v>שרותי רכב רמלה</v>
      </c>
      <c r="C292" s="23" t="str">
        <f t="shared" si="74"/>
        <v>0</v>
      </c>
      <c r="D292" s="41"/>
      <c r="E292" s="43"/>
      <c r="F292" s="43"/>
      <c r="G292" s="42"/>
      <c r="H292" s="43"/>
      <c r="I292" s="43"/>
      <c r="J292" s="42"/>
      <c r="K292" s="42"/>
      <c r="L292" s="42"/>
      <c r="M292" s="57" t="str">
        <f t="shared" si="87"/>
        <v/>
      </c>
      <c r="N292" s="27" t="str">
        <f>IF(M292="","",VLOOKUP($A292,'[1]פרופיל מציע  + מסמכים שיש להגיש'!$C$6:$H$16555,4))</f>
        <v/>
      </c>
      <c r="O292" s="46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6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23" t="str">
        <f t="shared" si="75"/>
        <v>not submittied</v>
      </c>
      <c r="R292" s="65" t="e">
        <f t="shared" si="76"/>
        <v>#NUM!</v>
      </c>
      <c r="W292" s="67">
        <f t="shared" si="77"/>
        <v>0</v>
      </c>
      <c r="X292" s="23">
        <f t="shared" si="78"/>
        <v>7629</v>
      </c>
      <c r="Y292" s="50" t="e">
        <f t="shared" si="79"/>
        <v>#REF!</v>
      </c>
      <c r="Z292" s="23" t="e">
        <f t="shared" si="80"/>
        <v>#REF!</v>
      </c>
      <c r="AA292" s="28" t="e">
        <f t="shared" si="72"/>
        <v>#REF!</v>
      </c>
      <c r="AB292" s="29" t="e">
        <f t="shared" si="73"/>
        <v>#REF!</v>
      </c>
      <c r="AC292" s="28" t="e">
        <f t="shared" si="81"/>
        <v>#REF!</v>
      </c>
      <c r="AD292" s="23" t="e">
        <f t="shared" si="82"/>
        <v>#REF!</v>
      </c>
      <c r="AE292" s="53">
        <f t="shared" si="83"/>
        <v>0</v>
      </c>
      <c r="AF292" s="53">
        <f t="shared" si="84"/>
        <v>0</v>
      </c>
      <c r="AG292" s="53">
        <f t="shared" si="85"/>
        <v>0</v>
      </c>
      <c r="AH292" s="36" t="e">
        <f t="shared" si="88"/>
        <v>#REF!</v>
      </c>
      <c r="AM292" s="23">
        <f t="shared" si="86"/>
        <v>0</v>
      </c>
    </row>
    <row r="293" spans="1:39" x14ac:dyDescent="0.2">
      <c r="A293" s="23">
        <v>290</v>
      </c>
      <c r="B293" s="23" t="str">
        <f>VLOOKUP($A293,'[1]פרופיל מציע  + מסמכים שיש להגיש'!$C$6:$H$16555,2)</f>
        <v>מוסך אופיר ש.ארמוזה בע"מ</v>
      </c>
      <c r="C293" s="23" t="str">
        <f t="shared" si="74"/>
        <v>0</v>
      </c>
      <c r="D293" s="41"/>
      <c r="E293" s="43"/>
      <c r="F293" s="43"/>
      <c r="G293" s="42"/>
      <c r="H293" s="43"/>
      <c r="I293" s="43"/>
      <c r="J293" s="42"/>
      <c r="K293" s="42"/>
      <c r="L293" s="42"/>
      <c r="M293" s="57" t="str">
        <f t="shared" si="87"/>
        <v/>
      </c>
      <c r="N293" s="27" t="str">
        <f>IF(M293="","",VLOOKUP($A293,'[1]פרופיל מציע  + מסמכים שיש להגיש'!$C$6:$H$16555,4))</f>
        <v/>
      </c>
      <c r="O293" s="46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6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23" t="str">
        <f t="shared" si="75"/>
        <v>not submittied</v>
      </c>
      <c r="R293" s="65" t="e">
        <f t="shared" si="76"/>
        <v>#NUM!</v>
      </c>
      <c r="W293" s="67">
        <f t="shared" si="77"/>
        <v>0</v>
      </c>
      <c r="X293" s="23">
        <f t="shared" si="78"/>
        <v>7629</v>
      </c>
      <c r="Y293" s="50" t="e">
        <f t="shared" si="79"/>
        <v>#REF!</v>
      </c>
      <c r="Z293" s="23" t="e">
        <f t="shared" si="80"/>
        <v>#REF!</v>
      </c>
      <c r="AA293" s="28" t="e">
        <f t="shared" si="72"/>
        <v>#REF!</v>
      </c>
      <c r="AB293" s="29" t="e">
        <f t="shared" si="73"/>
        <v>#REF!</v>
      </c>
      <c r="AC293" s="28" t="e">
        <f t="shared" si="81"/>
        <v>#REF!</v>
      </c>
      <c r="AD293" s="23" t="e">
        <f t="shared" si="82"/>
        <v>#REF!</v>
      </c>
      <c r="AE293" s="53">
        <f t="shared" si="83"/>
        <v>0</v>
      </c>
      <c r="AF293" s="53">
        <f t="shared" si="84"/>
        <v>0</v>
      </c>
      <c r="AG293" s="53">
        <f t="shared" si="85"/>
        <v>0</v>
      </c>
      <c r="AH293" s="36" t="e">
        <f t="shared" si="88"/>
        <v>#REF!</v>
      </c>
      <c r="AM293" s="23">
        <f t="shared" si="86"/>
        <v>0</v>
      </c>
    </row>
    <row r="294" spans="1:39" x14ac:dyDescent="0.2">
      <c r="A294" s="23">
        <v>291</v>
      </c>
      <c r="B294" s="23" t="str">
        <f>VLOOKUP($A294,'[1]פרופיל מציע  + מסמכים שיש להגיש'!$C$6:$H$16555,2)</f>
        <v>מימד מרכז שירות בע"מ</v>
      </c>
      <c r="C294" s="23" t="str">
        <f t="shared" si="74"/>
        <v>0</v>
      </c>
      <c r="D294" s="41"/>
      <c r="E294" s="43"/>
      <c r="F294" s="43"/>
      <c r="G294" s="42"/>
      <c r="H294" s="43"/>
      <c r="I294" s="43"/>
      <c r="J294" s="42"/>
      <c r="K294" s="42"/>
      <c r="L294" s="42"/>
      <c r="M294" s="57" t="str">
        <f t="shared" si="87"/>
        <v/>
      </c>
      <c r="N294" s="27" t="str">
        <f>IF(M294="","",VLOOKUP($A294,'[1]פרופיל מציע  + מסמכים שיש להגיש'!$C$6:$H$16555,4))</f>
        <v/>
      </c>
      <c r="O294" s="46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6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23" t="str">
        <f t="shared" si="75"/>
        <v>not submittied</v>
      </c>
      <c r="R294" s="65" t="e">
        <f t="shared" si="76"/>
        <v>#NUM!</v>
      </c>
      <c r="W294" s="67">
        <f t="shared" si="77"/>
        <v>0</v>
      </c>
      <c r="X294" s="23">
        <f t="shared" si="78"/>
        <v>7629</v>
      </c>
      <c r="Y294" s="50" t="e">
        <f t="shared" si="79"/>
        <v>#REF!</v>
      </c>
      <c r="Z294" s="23" t="e">
        <f t="shared" si="80"/>
        <v>#REF!</v>
      </c>
      <c r="AA294" s="28" t="e">
        <f t="shared" si="72"/>
        <v>#REF!</v>
      </c>
      <c r="AB294" s="29" t="e">
        <f t="shared" si="73"/>
        <v>#REF!</v>
      </c>
      <c r="AC294" s="28" t="e">
        <f t="shared" si="81"/>
        <v>#REF!</v>
      </c>
      <c r="AD294" s="23" t="e">
        <f t="shared" si="82"/>
        <v>#REF!</v>
      </c>
      <c r="AE294" s="53">
        <f t="shared" si="83"/>
        <v>0</v>
      </c>
      <c r="AF294" s="53">
        <f t="shared" si="84"/>
        <v>0</v>
      </c>
      <c r="AG294" s="53">
        <f t="shared" si="85"/>
        <v>0</v>
      </c>
      <c r="AH294" s="36" t="e">
        <f t="shared" si="88"/>
        <v>#REF!</v>
      </c>
      <c r="AM294" s="23">
        <f t="shared" si="86"/>
        <v>0</v>
      </c>
    </row>
    <row r="295" spans="1:39" x14ac:dyDescent="0.2">
      <c r="A295" s="23">
        <v>292</v>
      </c>
      <c r="B295" s="23" t="str">
        <f>VLOOKUP($A295,'[1]פרופיל מציע  + מסמכים שיש להגיש'!$C$6:$H$16555,2)</f>
        <v>מאיר רעננה מרכז שירות בע"מ</v>
      </c>
      <c r="C295" s="23" t="str">
        <f t="shared" si="74"/>
        <v>0</v>
      </c>
      <c r="D295" s="41"/>
      <c r="E295" s="43"/>
      <c r="F295" s="43"/>
      <c r="G295" s="42"/>
      <c r="H295" s="43"/>
      <c r="I295" s="43"/>
      <c r="J295" s="42"/>
      <c r="K295" s="42"/>
      <c r="L295" s="42"/>
      <c r="M295" s="57" t="str">
        <f t="shared" si="87"/>
        <v/>
      </c>
      <c r="N295" s="27" t="str">
        <f>IF(M295="","",VLOOKUP($A295,'[1]פרופיל מציע  + מסמכים שיש להגיש'!$C$6:$H$16555,4))</f>
        <v/>
      </c>
      <c r="O295" s="46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6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23" t="str">
        <f t="shared" si="75"/>
        <v>not submittied</v>
      </c>
      <c r="R295" s="65" t="e">
        <f t="shared" si="76"/>
        <v>#NUM!</v>
      </c>
      <c r="W295" s="67">
        <f t="shared" si="77"/>
        <v>0</v>
      </c>
      <c r="X295" s="23">
        <f t="shared" si="78"/>
        <v>7629</v>
      </c>
      <c r="Y295" s="50" t="e">
        <f t="shared" si="79"/>
        <v>#REF!</v>
      </c>
      <c r="Z295" s="23" t="e">
        <f t="shared" si="80"/>
        <v>#REF!</v>
      </c>
      <c r="AA295" s="28" t="e">
        <f t="shared" si="72"/>
        <v>#REF!</v>
      </c>
      <c r="AB295" s="29" t="e">
        <f t="shared" si="73"/>
        <v>#REF!</v>
      </c>
      <c r="AC295" s="28" t="e">
        <f t="shared" si="81"/>
        <v>#REF!</v>
      </c>
      <c r="AD295" s="23" t="e">
        <f t="shared" si="82"/>
        <v>#REF!</v>
      </c>
      <c r="AE295" s="53">
        <f t="shared" si="83"/>
        <v>0</v>
      </c>
      <c r="AF295" s="53">
        <f t="shared" si="84"/>
        <v>0</v>
      </c>
      <c r="AG295" s="53">
        <f t="shared" si="85"/>
        <v>0</v>
      </c>
      <c r="AH295" s="36" t="e">
        <f t="shared" si="88"/>
        <v>#REF!</v>
      </c>
      <c r="AM295" s="23">
        <f t="shared" si="86"/>
        <v>0</v>
      </c>
    </row>
    <row r="296" spans="1:39" x14ac:dyDescent="0.2">
      <c r="A296" s="23">
        <v>293</v>
      </c>
      <c r="B296" s="23" t="str">
        <f>VLOOKUP($A296,'[1]פרופיל מציע  + מסמכים שיש להגיש'!$C$6:$H$16555,2)</f>
        <v>מרכז שירות תושיה</v>
      </c>
      <c r="C296" s="23" t="str">
        <f t="shared" si="74"/>
        <v>0</v>
      </c>
      <c r="D296" s="41"/>
      <c r="E296" s="43"/>
      <c r="F296" s="43"/>
      <c r="G296" s="42"/>
      <c r="H296" s="43"/>
      <c r="I296" s="43"/>
      <c r="J296" s="42"/>
      <c r="K296" s="42"/>
      <c r="L296" s="42"/>
      <c r="M296" s="57" t="str">
        <f t="shared" si="87"/>
        <v/>
      </c>
      <c r="N296" s="27" t="str">
        <f>IF(M296="","",VLOOKUP($A296,'[1]פרופיל מציע  + מסמכים שיש להגיש'!$C$6:$H$16555,4))</f>
        <v/>
      </c>
      <c r="O296" s="46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6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23" t="str">
        <f t="shared" si="75"/>
        <v>not submittied</v>
      </c>
      <c r="R296" s="65" t="e">
        <f t="shared" si="76"/>
        <v>#NUM!</v>
      </c>
      <c r="W296" s="67">
        <f t="shared" si="77"/>
        <v>0</v>
      </c>
      <c r="X296" s="23">
        <f t="shared" si="78"/>
        <v>7629</v>
      </c>
      <c r="Y296" s="50" t="e">
        <f t="shared" si="79"/>
        <v>#REF!</v>
      </c>
      <c r="Z296" s="23" t="e">
        <f t="shared" si="80"/>
        <v>#REF!</v>
      </c>
      <c r="AA296" s="28" t="e">
        <f t="shared" si="72"/>
        <v>#REF!</v>
      </c>
      <c r="AB296" s="29" t="e">
        <f t="shared" si="73"/>
        <v>#REF!</v>
      </c>
      <c r="AC296" s="28" t="e">
        <f t="shared" si="81"/>
        <v>#REF!</v>
      </c>
      <c r="AD296" s="23" t="e">
        <f t="shared" si="82"/>
        <v>#REF!</v>
      </c>
      <c r="AE296" s="53">
        <f t="shared" si="83"/>
        <v>0</v>
      </c>
      <c r="AF296" s="53">
        <f t="shared" si="84"/>
        <v>0</v>
      </c>
      <c r="AG296" s="53">
        <f t="shared" si="85"/>
        <v>0</v>
      </c>
      <c r="AH296" s="36" t="e">
        <f t="shared" si="88"/>
        <v>#REF!</v>
      </c>
      <c r="AM296" s="23">
        <f t="shared" si="86"/>
        <v>0</v>
      </c>
    </row>
    <row r="297" spans="1:39" x14ac:dyDescent="0.2">
      <c r="A297" s="23">
        <v>294</v>
      </c>
      <c r="B297" s="23" t="str">
        <f>VLOOKUP($A297,'[1]פרופיל מציע  + מסמכים שיש להגיש'!$C$6:$H$16555,2)</f>
        <v>מאיר חברה למשאיות ומכוניות בע"מ</v>
      </c>
      <c r="C297" s="23" t="str">
        <f t="shared" si="74"/>
        <v>0</v>
      </c>
      <c r="D297" s="41"/>
      <c r="E297" s="43"/>
      <c r="F297" s="43"/>
      <c r="G297" s="42"/>
      <c r="H297" s="43"/>
      <c r="I297" s="43"/>
      <c r="J297" s="42"/>
      <c r="K297" s="42"/>
      <c r="L297" s="42"/>
      <c r="M297" s="57" t="str">
        <f t="shared" si="87"/>
        <v/>
      </c>
      <c r="N297" s="27" t="str">
        <f>IF(M297="","",VLOOKUP($A297,'[1]פרופיל מציע  + מסמכים שיש להגיש'!$C$6:$H$16555,4))</f>
        <v/>
      </c>
      <c r="O297" s="46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6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23" t="str">
        <f t="shared" si="75"/>
        <v>not submittied</v>
      </c>
      <c r="R297" s="65" t="e">
        <f t="shared" si="76"/>
        <v>#NUM!</v>
      </c>
      <c r="W297" s="67">
        <f t="shared" si="77"/>
        <v>0</v>
      </c>
      <c r="X297" s="23">
        <f t="shared" si="78"/>
        <v>7629</v>
      </c>
      <c r="Y297" s="50" t="e">
        <f t="shared" si="79"/>
        <v>#REF!</v>
      </c>
      <c r="Z297" s="23" t="e">
        <f t="shared" si="80"/>
        <v>#REF!</v>
      </c>
      <c r="AA297" s="28" t="e">
        <f t="shared" si="72"/>
        <v>#REF!</v>
      </c>
      <c r="AB297" s="29" t="e">
        <f t="shared" si="73"/>
        <v>#REF!</v>
      </c>
      <c r="AC297" s="28" t="e">
        <f t="shared" si="81"/>
        <v>#REF!</v>
      </c>
      <c r="AD297" s="23" t="e">
        <f t="shared" si="82"/>
        <v>#REF!</v>
      </c>
      <c r="AE297" s="53">
        <f t="shared" si="83"/>
        <v>0</v>
      </c>
      <c r="AF297" s="53">
        <f t="shared" si="84"/>
        <v>0</v>
      </c>
      <c r="AG297" s="53">
        <f t="shared" si="85"/>
        <v>0</v>
      </c>
      <c r="AH297" s="36" t="e">
        <f t="shared" si="88"/>
        <v>#REF!</v>
      </c>
      <c r="AM297" s="23">
        <f t="shared" si="86"/>
        <v>0</v>
      </c>
    </row>
    <row r="298" spans="1:39" x14ac:dyDescent="0.2">
      <c r="A298" s="23">
        <v>295</v>
      </c>
      <c r="B298" s="23" t="str">
        <f>VLOOKUP($A298,'[1]פרופיל מציע  + מסמכים שיש להגיש'!$C$6:$H$16555,2)</f>
        <v>דר מוטור שרותי רכב 2007 בע"מ</v>
      </c>
      <c r="C298" s="23" t="str">
        <f t="shared" si="74"/>
        <v>0</v>
      </c>
      <c r="D298" s="41"/>
      <c r="E298" s="43"/>
      <c r="F298" s="43"/>
      <c r="G298" s="42"/>
      <c r="H298" s="43"/>
      <c r="I298" s="43"/>
      <c r="J298" s="42"/>
      <c r="K298" s="42"/>
      <c r="L298" s="42"/>
      <c r="M298" s="57" t="str">
        <f t="shared" si="87"/>
        <v/>
      </c>
      <c r="N298" s="27" t="str">
        <f>IF(M298="","",VLOOKUP($A298,'[1]פרופיל מציע  + מסמכים שיש להגיש'!$C$6:$H$16555,4))</f>
        <v/>
      </c>
      <c r="O298" s="46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6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23" t="str">
        <f t="shared" si="75"/>
        <v>not submittied</v>
      </c>
      <c r="R298" s="65" t="e">
        <f t="shared" si="76"/>
        <v>#NUM!</v>
      </c>
      <c r="W298" s="67">
        <f t="shared" si="77"/>
        <v>0</v>
      </c>
      <c r="X298" s="23">
        <f t="shared" si="78"/>
        <v>7629</v>
      </c>
      <c r="Y298" s="50" t="e">
        <f t="shared" si="79"/>
        <v>#REF!</v>
      </c>
      <c r="Z298" s="23" t="e">
        <f t="shared" si="80"/>
        <v>#REF!</v>
      </c>
      <c r="AA298" s="28" t="e">
        <f t="shared" si="72"/>
        <v>#REF!</v>
      </c>
      <c r="AB298" s="29" t="e">
        <f t="shared" si="73"/>
        <v>#REF!</v>
      </c>
      <c r="AC298" s="28" t="e">
        <f t="shared" si="81"/>
        <v>#REF!</v>
      </c>
      <c r="AD298" s="23" t="e">
        <f t="shared" si="82"/>
        <v>#REF!</v>
      </c>
      <c r="AE298" s="53">
        <f t="shared" si="83"/>
        <v>0</v>
      </c>
      <c r="AF298" s="53">
        <f t="shared" si="84"/>
        <v>0</v>
      </c>
      <c r="AG298" s="53">
        <f t="shared" si="85"/>
        <v>0</v>
      </c>
      <c r="AH298" s="36" t="e">
        <f t="shared" si="88"/>
        <v>#REF!</v>
      </c>
      <c r="AM298" s="23">
        <f t="shared" si="86"/>
        <v>0</v>
      </c>
    </row>
    <row r="299" spans="1:39" x14ac:dyDescent="0.2">
      <c r="A299" s="23">
        <v>296</v>
      </c>
      <c r="B299" s="23" t="str">
        <f>VLOOKUP($A299,'[1]פרופיל מציע  + מסמכים שיש להגיש'!$C$6:$H$16555,2)</f>
        <v>אוטו טק בע"מ</v>
      </c>
      <c r="C299" s="23" t="str">
        <f t="shared" si="74"/>
        <v>0</v>
      </c>
      <c r="D299" s="41"/>
      <c r="E299" s="43"/>
      <c r="F299" s="43"/>
      <c r="G299" s="42"/>
      <c r="H299" s="43"/>
      <c r="I299" s="43"/>
      <c r="J299" s="42"/>
      <c r="K299" s="42"/>
      <c r="L299" s="42"/>
      <c r="M299" s="57" t="str">
        <f t="shared" si="87"/>
        <v/>
      </c>
      <c r="N299" s="27" t="str">
        <f>IF(M299="","",VLOOKUP($A299,'[1]פרופיל מציע  + מסמכים שיש להגיש'!$C$6:$H$16555,4))</f>
        <v/>
      </c>
      <c r="O299" s="46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6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23" t="str">
        <f t="shared" si="75"/>
        <v>not submittied</v>
      </c>
      <c r="R299" s="65" t="e">
        <f t="shared" si="76"/>
        <v>#NUM!</v>
      </c>
      <c r="W299" s="67">
        <f t="shared" si="77"/>
        <v>0</v>
      </c>
      <c r="X299" s="23">
        <f t="shared" si="78"/>
        <v>7629</v>
      </c>
      <c r="Y299" s="50" t="e">
        <f t="shared" si="79"/>
        <v>#REF!</v>
      </c>
      <c r="Z299" s="23" t="e">
        <f t="shared" si="80"/>
        <v>#REF!</v>
      </c>
      <c r="AA299" s="28" t="e">
        <f t="shared" si="72"/>
        <v>#REF!</v>
      </c>
      <c r="AB299" s="29" t="e">
        <f t="shared" si="73"/>
        <v>#REF!</v>
      </c>
      <c r="AC299" s="28" t="e">
        <f t="shared" si="81"/>
        <v>#REF!</v>
      </c>
      <c r="AD299" s="23" t="e">
        <f t="shared" si="82"/>
        <v>#REF!</v>
      </c>
      <c r="AE299" s="53">
        <f t="shared" si="83"/>
        <v>0</v>
      </c>
      <c r="AF299" s="53">
        <f t="shared" si="84"/>
        <v>0</v>
      </c>
      <c r="AG299" s="53">
        <f t="shared" si="85"/>
        <v>0</v>
      </c>
      <c r="AH299" s="36" t="e">
        <f t="shared" si="88"/>
        <v>#REF!</v>
      </c>
      <c r="AM299" s="23">
        <f t="shared" si="86"/>
        <v>0</v>
      </c>
    </row>
    <row r="300" spans="1:39" x14ac:dyDescent="0.2">
      <c r="A300" s="23">
        <v>297</v>
      </c>
      <c r="B300" s="23" t="str">
        <f>VLOOKUP($A300,'[1]פרופיל מציע  + מסמכים שיש להגיש'!$C$6:$H$16555,2)</f>
        <v>מוסך דב רייכבך בע"מ</v>
      </c>
      <c r="C300" s="23" t="str">
        <f t="shared" si="74"/>
        <v>0</v>
      </c>
      <c r="D300" s="41"/>
      <c r="E300" s="43"/>
      <c r="F300" s="43"/>
      <c r="G300" s="42"/>
      <c r="H300" s="43"/>
      <c r="I300" s="43"/>
      <c r="J300" s="42"/>
      <c r="K300" s="42"/>
      <c r="L300" s="42"/>
      <c r="M300" s="57" t="str">
        <f t="shared" si="87"/>
        <v/>
      </c>
      <c r="N300" s="27" t="str">
        <f>IF(M300="","",VLOOKUP($A300,'[1]פרופיל מציע  + מסמכים שיש להגיש'!$C$6:$H$16555,4))</f>
        <v/>
      </c>
      <c r="O300" s="46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6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23" t="str">
        <f t="shared" si="75"/>
        <v>not submittied</v>
      </c>
      <c r="R300" s="65" t="e">
        <f t="shared" si="76"/>
        <v>#NUM!</v>
      </c>
      <c r="W300" s="67">
        <f t="shared" si="77"/>
        <v>0</v>
      </c>
      <c r="X300" s="23">
        <f t="shared" si="78"/>
        <v>7629</v>
      </c>
      <c r="Y300" s="50" t="e">
        <f t="shared" si="79"/>
        <v>#REF!</v>
      </c>
      <c r="Z300" s="23" t="e">
        <f t="shared" si="80"/>
        <v>#REF!</v>
      </c>
      <c r="AA300" s="28" t="e">
        <f t="shared" si="72"/>
        <v>#REF!</v>
      </c>
      <c r="AB300" s="29" t="e">
        <f t="shared" si="73"/>
        <v>#REF!</v>
      </c>
      <c r="AC300" s="28" t="e">
        <f t="shared" si="81"/>
        <v>#REF!</v>
      </c>
      <c r="AD300" s="23" t="e">
        <f t="shared" si="82"/>
        <v>#REF!</v>
      </c>
      <c r="AE300" s="53">
        <f t="shared" si="83"/>
        <v>0</v>
      </c>
      <c r="AF300" s="53">
        <f t="shared" si="84"/>
        <v>0</v>
      </c>
      <c r="AG300" s="53">
        <f t="shared" si="85"/>
        <v>0</v>
      </c>
      <c r="AH300" s="36" t="e">
        <f t="shared" si="88"/>
        <v>#REF!</v>
      </c>
      <c r="AM300" s="23">
        <f t="shared" si="86"/>
        <v>0</v>
      </c>
    </row>
    <row r="301" spans="1:39" x14ac:dyDescent="0.2">
      <c r="A301" s="23">
        <v>298</v>
      </c>
      <c r="B301" s="23" t="str">
        <f>VLOOKUP($A301,'[1]פרופיל מציע  + מסמכים שיש להגיש'!$C$6:$H$16555,2)</f>
        <v>בלוט מוטורס</v>
      </c>
      <c r="C301" s="23" t="str">
        <f t="shared" si="74"/>
        <v>0</v>
      </c>
      <c r="D301" s="41"/>
      <c r="E301" s="43"/>
      <c r="F301" s="43"/>
      <c r="G301" s="42"/>
      <c r="H301" s="43"/>
      <c r="I301" s="43"/>
      <c r="J301" s="42"/>
      <c r="K301" s="42"/>
      <c r="L301" s="42"/>
      <c r="M301" s="57" t="str">
        <f t="shared" si="87"/>
        <v/>
      </c>
      <c r="N301" s="27" t="str">
        <f>IF(M301="","",VLOOKUP($A301,'[1]פרופיל מציע  + מסמכים שיש להגיש'!$C$6:$H$16555,4))</f>
        <v/>
      </c>
      <c r="O301" s="46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6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23" t="str">
        <f t="shared" si="75"/>
        <v>not submittied</v>
      </c>
      <c r="R301" s="65" t="e">
        <f t="shared" si="76"/>
        <v>#NUM!</v>
      </c>
      <c r="W301" s="67">
        <f t="shared" si="77"/>
        <v>0</v>
      </c>
      <c r="X301" s="23">
        <f t="shared" si="78"/>
        <v>7629</v>
      </c>
      <c r="Y301" s="50" t="e">
        <f t="shared" si="79"/>
        <v>#REF!</v>
      </c>
      <c r="Z301" s="23" t="e">
        <f t="shared" si="80"/>
        <v>#REF!</v>
      </c>
      <c r="AA301" s="28" t="e">
        <f t="shared" si="72"/>
        <v>#REF!</v>
      </c>
      <c r="AB301" s="29" t="e">
        <f t="shared" si="73"/>
        <v>#REF!</v>
      </c>
      <c r="AC301" s="28" t="e">
        <f t="shared" si="81"/>
        <v>#REF!</v>
      </c>
      <c r="AD301" s="23" t="e">
        <f t="shared" si="82"/>
        <v>#REF!</v>
      </c>
      <c r="AE301" s="53">
        <f t="shared" si="83"/>
        <v>0</v>
      </c>
      <c r="AF301" s="53">
        <f t="shared" si="84"/>
        <v>0</v>
      </c>
      <c r="AG301" s="53">
        <f t="shared" si="85"/>
        <v>0</v>
      </c>
      <c r="AH301" s="36" t="e">
        <f t="shared" si="88"/>
        <v>#REF!</v>
      </c>
      <c r="AM301" s="23">
        <f t="shared" si="86"/>
        <v>0</v>
      </c>
    </row>
    <row r="302" spans="1:39" x14ac:dyDescent="0.2">
      <c r="A302" s="23">
        <v>299</v>
      </c>
      <c r="B302" s="23" t="str">
        <f>VLOOKUP($A302,'[1]פרופיל מציע  + מסמכים שיש להגיש'!$C$6:$H$16555,2)</f>
        <v>י.מ מוסכים בע"מ</v>
      </c>
      <c r="C302" s="23" t="str">
        <f t="shared" si="74"/>
        <v>0</v>
      </c>
      <c r="D302" s="41"/>
      <c r="E302" s="43"/>
      <c r="F302" s="43"/>
      <c r="G302" s="42"/>
      <c r="H302" s="43"/>
      <c r="I302" s="43"/>
      <c r="J302" s="42"/>
      <c r="K302" s="42"/>
      <c r="L302" s="42"/>
      <c r="M302" s="57" t="str">
        <f t="shared" si="87"/>
        <v/>
      </c>
      <c r="N302" s="27" t="str">
        <f>IF(M302="","",VLOOKUP($A302,'[1]פרופיל מציע  + מסמכים שיש להגיש'!$C$6:$H$16555,4))</f>
        <v/>
      </c>
      <c r="O302" s="46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6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23" t="str">
        <f t="shared" si="75"/>
        <v>not submittied</v>
      </c>
      <c r="R302" s="65" t="e">
        <f t="shared" si="76"/>
        <v>#NUM!</v>
      </c>
      <c r="W302" s="67">
        <f t="shared" si="77"/>
        <v>0</v>
      </c>
      <c r="X302" s="23">
        <f t="shared" si="78"/>
        <v>7629</v>
      </c>
      <c r="Y302" s="50" t="e">
        <f t="shared" si="79"/>
        <v>#REF!</v>
      </c>
      <c r="Z302" s="23" t="e">
        <f t="shared" si="80"/>
        <v>#REF!</v>
      </c>
      <c r="AA302" s="28" t="e">
        <f t="shared" si="72"/>
        <v>#REF!</v>
      </c>
      <c r="AB302" s="29" t="e">
        <f t="shared" si="73"/>
        <v>#REF!</v>
      </c>
      <c r="AC302" s="28" t="e">
        <f t="shared" si="81"/>
        <v>#REF!</v>
      </c>
      <c r="AD302" s="23" t="e">
        <f t="shared" si="82"/>
        <v>#REF!</v>
      </c>
      <c r="AE302" s="53">
        <f t="shared" si="83"/>
        <v>0</v>
      </c>
      <c r="AF302" s="53">
        <f t="shared" si="84"/>
        <v>0</v>
      </c>
      <c r="AG302" s="53">
        <f t="shared" si="85"/>
        <v>0</v>
      </c>
      <c r="AH302" s="36" t="e">
        <f t="shared" si="88"/>
        <v>#REF!</v>
      </c>
      <c r="AM302" s="23">
        <f t="shared" si="86"/>
        <v>0</v>
      </c>
    </row>
    <row r="303" spans="1:39" x14ac:dyDescent="0.2">
      <c r="A303" s="23">
        <v>300</v>
      </c>
      <c r="B303" s="23" t="str">
        <f>VLOOKUP($A303,'[1]פרופיל מציע  + מסמכים שיש להגיש'!$C$6:$H$16555,2)</f>
        <v>אוטו קלאב בע"מ</v>
      </c>
      <c r="C303" s="23" t="str">
        <f t="shared" si="74"/>
        <v>0</v>
      </c>
      <c r="D303" s="41"/>
      <c r="E303" s="43"/>
      <c r="F303" s="43"/>
      <c r="G303" s="42"/>
      <c r="H303" s="43"/>
      <c r="I303" s="43"/>
      <c r="J303" s="42"/>
      <c r="K303" s="42"/>
      <c r="L303" s="42"/>
      <c r="M303" s="57" t="str">
        <f t="shared" si="87"/>
        <v/>
      </c>
      <c r="N303" s="27" t="str">
        <f>IF(M303="","",VLOOKUP($A303,'[1]פרופיל מציע  + מסמכים שיש להגיש'!$C$6:$H$16555,4))</f>
        <v/>
      </c>
      <c r="O303" s="46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6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23" t="str">
        <f t="shared" si="75"/>
        <v>not submittied</v>
      </c>
      <c r="R303" s="65" t="e">
        <f t="shared" si="76"/>
        <v>#NUM!</v>
      </c>
      <c r="W303" s="67">
        <f t="shared" si="77"/>
        <v>0</v>
      </c>
      <c r="X303" s="23">
        <f t="shared" si="78"/>
        <v>7629</v>
      </c>
      <c r="Y303" s="50" t="e">
        <f t="shared" si="79"/>
        <v>#REF!</v>
      </c>
      <c r="Z303" s="23" t="e">
        <f t="shared" si="80"/>
        <v>#REF!</v>
      </c>
      <c r="AA303" s="28" t="e">
        <f t="shared" si="72"/>
        <v>#REF!</v>
      </c>
      <c r="AB303" s="29" t="e">
        <f t="shared" si="73"/>
        <v>#REF!</v>
      </c>
      <c r="AC303" s="28" t="e">
        <f t="shared" si="81"/>
        <v>#REF!</v>
      </c>
      <c r="AD303" s="23" t="e">
        <f t="shared" si="82"/>
        <v>#REF!</v>
      </c>
      <c r="AE303" s="53">
        <f t="shared" si="83"/>
        <v>0</v>
      </c>
      <c r="AF303" s="53">
        <f t="shared" si="84"/>
        <v>0</v>
      </c>
      <c r="AG303" s="53">
        <f t="shared" si="85"/>
        <v>0</v>
      </c>
      <c r="AH303" s="36" t="e">
        <f t="shared" si="88"/>
        <v>#REF!</v>
      </c>
      <c r="AM303" s="23">
        <f t="shared" si="86"/>
        <v>0</v>
      </c>
    </row>
    <row r="304" spans="1:39" x14ac:dyDescent="0.2">
      <c r="A304" s="23">
        <v>301</v>
      </c>
      <c r="B304" s="23">
        <f>VLOOKUP($A304,'[1]פרופיל מציע  + מסמכים שיש להגיש'!$C$6:$H$16555,2)</f>
        <v>0</v>
      </c>
      <c r="C304" s="23" t="str">
        <f t="shared" si="74"/>
        <v>0</v>
      </c>
      <c r="D304" s="41"/>
      <c r="E304" s="43"/>
      <c r="F304" s="43"/>
      <c r="G304" s="42"/>
      <c r="H304" s="43"/>
      <c r="I304" s="43"/>
      <c r="J304" s="42"/>
      <c r="K304" s="42"/>
      <c r="L304" s="42"/>
      <c r="M304" s="57" t="str">
        <f t="shared" si="87"/>
        <v/>
      </c>
      <c r="N304" s="27" t="str">
        <f>IF(M304="","",VLOOKUP($A304,'[1]פרופיל מציע  + מסמכים שיש להגיש'!$C$6:$H$16555,4))</f>
        <v/>
      </c>
      <c r="O304" s="46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6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23" t="str">
        <f t="shared" si="75"/>
        <v>not submittied</v>
      </c>
      <c r="R304" s="65" t="e">
        <f t="shared" si="76"/>
        <v>#NUM!</v>
      </c>
      <c r="W304" s="67">
        <f t="shared" si="77"/>
        <v>0</v>
      </c>
      <c r="X304" s="23">
        <f t="shared" si="78"/>
        <v>7629</v>
      </c>
      <c r="Y304" s="50" t="e">
        <f t="shared" si="79"/>
        <v>#REF!</v>
      </c>
      <c r="Z304" s="23" t="e">
        <f t="shared" si="80"/>
        <v>#REF!</v>
      </c>
      <c r="AA304" s="28" t="e">
        <f t="shared" si="72"/>
        <v>#REF!</v>
      </c>
      <c r="AB304" s="29" t="e">
        <f t="shared" si="73"/>
        <v>#REF!</v>
      </c>
      <c r="AC304" s="28" t="e">
        <f t="shared" si="81"/>
        <v>#REF!</v>
      </c>
      <c r="AD304" s="23" t="e">
        <f t="shared" si="82"/>
        <v>#REF!</v>
      </c>
      <c r="AE304" s="53">
        <f t="shared" si="83"/>
        <v>0</v>
      </c>
      <c r="AF304" s="53">
        <f t="shared" si="84"/>
        <v>0</v>
      </c>
      <c r="AG304" s="53">
        <f t="shared" si="85"/>
        <v>0</v>
      </c>
      <c r="AH304" s="36" t="e">
        <f t="shared" si="88"/>
        <v>#REF!</v>
      </c>
      <c r="AM304" s="23">
        <f t="shared" si="86"/>
        <v>0</v>
      </c>
    </row>
    <row r="305" spans="1:39" x14ac:dyDescent="0.2">
      <c r="A305" s="23">
        <v>302</v>
      </c>
      <c r="B305" s="23">
        <f>VLOOKUP($A305,'[1]פרופיל מציע  + מסמכים שיש להגיש'!$C$6:$H$16555,2)</f>
        <v>0</v>
      </c>
      <c r="C305" s="23" t="str">
        <f t="shared" si="74"/>
        <v>0</v>
      </c>
      <c r="D305" s="41"/>
      <c r="E305" s="43"/>
      <c r="F305" s="43"/>
      <c r="G305" s="42"/>
      <c r="H305" s="43"/>
      <c r="I305" s="43"/>
      <c r="J305" s="42"/>
      <c r="K305" s="42"/>
      <c r="L305" s="42"/>
      <c r="M305" s="57" t="str">
        <f t="shared" si="87"/>
        <v/>
      </c>
      <c r="N305" s="27" t="str">
        <f>IF(M305="","",VLOOKUP($A305,'[1]פרופיל מציע  + מסמכים שיש להגיש'!$C$6:$H$16555,4))</f>
        <v/>
      </c>
      <c r="O305" s="46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6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23" t="str">
        <f t="shared" si="75"/>
        <v>not submittied</v>
      </c>
      <c r="R305" s="65" t="e">
        <f t="shared" si="76"/>
        <v>#NUM!</v>
      </c>
      <c r="W305" s="67">
        <f t="shared" si="77"/>
        <v>0</v>
      </c>
      <c r="X305" s="23">
        <f t="shared" si="78"/>
        <v>7629</v>
      </c>
      <c r="Y305" s="50" t="e">
        <f t="shared" si="79"/>
        <v>#REF!</v>
      </c>
      <c r="Z305" s="23" t="e">
        <f t="shared" si="80"/>
        <v>#REF!</v>
      </c>
      <c r="AA305" s="28" t="e">
        <f t="shared" si="72"/>
        <v>#REF!</v>
      </c>
      <c r="AB305" s="29" t="e">
        <f t="shared" si="73"/>
        <v>#REF!</v>
      </c>
      <c r="AC305" s="28" t="e">
        <f t="shared" si="81"/>
        <v>#REF!</v>
      </c>
      <c r="AD305" s="23" t="e">
        <f t="shared" si="82"/>
        <v>#REF!</v>
      </c>
      <c r="AE305" s="53">
        <f t="shared" si="83"/>
        <v>0</v>
      </c>
      <c r="AF305" s="53">
        <f t="shared" si="84"/>
        <v>0</v>
      </c>
      <c r="AG305" s="53">
        <f t="shared" si="85"/>
        <v>0</v>
      </c>
      <c r="AH305" s="36" t="e">
        <f t="shared" si="88"/>
        <v>#REF!</v>
      </c>
      <c r="AM305" s="23">
        <f t="shared" si="86"/>
        <v>0</v>
      </c>
    </row>
    <row r="306" spans="1:39" x14ac:dyDescent="0.2">
      <c r="A306" s="23">
        <v>303</v>
      </c>
      <c r="B306" s="23">
        <f>VLOOKUP($A306,'[1]פרופיל מציע  + מסמכים שיש להגיש'!$C$6:$H$16555,2)</f>
        <v>0</v>
      </c>
      <c r="C306" s="23" t="str">
        <f t="shared" si="74"/>
        <v>0</v>
      </c>
      <c r="D306" s="41"/>
      <c r="E306" s="43"/>
      <c r="F306" s="43"/>
      <c r="G306" s="42"/>
      <c r="H306" s="43"/>
      <c r="I306" s="43"/>
      <c r="J306" s="42"/>
      <c r="K306" s="42"/>
      <c r="L306" s="42"/>
      <c r="M306" s="57" t="str">
        <f t="shared" si="87"/>
        <v/>
      </c>
      <c r="N306" s="27" t="str">
        <f>IF(M306="","",VLOOKUP($A306,'[1]פרופיל מציע  + מסמכים שיש להגיש'!$C$6:$H$16555,4))</f>
        <v/>
      </c>
      <c r="O306" s="46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6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23" t="str">
        <f t="shared" si="75"/>
        <v>not submittied</v>
      </c>
      <c r="R306" s="65" t="e">
        <f t="shared" si="76"/>
        <v>#NUM!</v>
      </c>
      <c r="W306" s="67">
        <f t="shared" si="77"/>
        <v>0</v>
      </c>
      <c r="X306" s="23">
        <f t="shared" si="78"/>
        <v>7629</v>
      </c>
      <c r="Y306" s="50" t="e">
        <f t="shared" si="79"/>
        <v>#REF!</v>
      </c>
      <c r="Z306" s="23" t="e">
        <f t="shared" si="80"/>
        <v>#REF!</v>
      </c>
      <c r="AA306" s="28" t="e">
        <f t="shared" si="72"/>
        <v>#REF!</v>
      </c>
      <c r="AB306" s="29" t="e">
        <f t="shared" si="73"/>
        <v>#REF!</v>
      </c>
      <c r="AC306" s="28" t="e">
        <f t="shared" si="81"/>
        <v>#REF!</v>
      </c>
      <c r="AD306" s="23" t="e">
        <f t="shared" si="82"/>
        <v>#REF!</v>
      </c>
      <c r="AE306" s="53">
        <f t="shared" si="83"/>
        <v>0</v>
      </c>
      <c r="AF306" s="53">
        <f t="shared" si="84"/>
        <v>0</v>
      </c>
      <c r="AG306" s="53">
        <f t="shared" si="85"/>
        <v>0</v>
      </c>
      <c r="AH306" s="36" t="e">
        <f t="shared" si="88"/>
        <v>#REF!</v>
      </c>
      <c r="AM306" s="23">
        <f t="shared" si="86"/>
        <v>0</v>
      </c>
    </row>
    <row r="307" spans="1:39" x14ac:dyDescent="0.2">
      <c r="A307" s="23">
        <v>304</v>
      </c>
      <c r="B307" s="23">
        <f>VLOOKUP($A307,'[1]פרופיל מציע  + מסמכים שיש להגיש'!$C$6:$H$16555,2)</f>
        <v>0</v>
      </c>
      <c r="C307" s="23" t="str">
        <f t="shared" si="74"/>
        <v>0</v>
      </c>
      <c r="D307" s="41"/>
      <c r="E307" s="43"/>
      <c r="F307" s="43"/>
      <c r="G307" s="42"/>
      <c r="H307" s="43"/>
      <c r="I307" s="43"/>
      <c r="J307" s="42"/>
      <c r="K307" s="42"/>
      <c r="L307" s="42"/>
      <c r="M307" s="57" t="str">
        <f t="shared" si="87"/>
        <v/>
      </c>
      <c r="N307" s="27" t="str">
        <f>IF(M307="","",VLOOKUP($A307,'[1]פרופיל מציע  + מסמכים שיש להגיש'!$C$6:$H$16555,4))</f>
        <v/>
      </c>
      <c r="O307" s="46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6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23" t="str">
        <f t="shared" si="75"/>
        <v>not submittied</v>
      </c>
      <c r="R307" s="65" t="e">
        <f t="shared" si="76"/>
        <v>#NUM!</v>
      </c>
      <c r="W307" s="67">
        <f t="shared" si="77"/>
        <v>0</v>
      </c>
      <c r="X307" s="23">
        <f t="shared" si="78"/>
        <v>7629</v>
      </c>
      <c r="Y307" s="50" t="e">
        <f t="shared" si="79"/>
        <v>#REF!</v>
      </c>
      <c r="Z307" s="23" t="e">
        <f t="shared" si="80"/>
        <v>#REF!</v>
      </c>
      <c r="AA307" s="28" t="e">
        <f t="shared" si="72"/>
        <v>#REF!</v>
      </c>
      <c r="AB307" s="29" t="e">
        <f t="shared" si="73"/>
        <v>#REF!</v>
      </c>
      <c r="AC307" s="28" t="e">
        <f t="shared" si="81"/>
        <v>#REF!</v>
      </c>
      <c r="AD307" s="23" t="e">
        <f t="shared" si="82"/>
        <v>#REF!</v>
      </c>
      <c r="AE307" s="53">
        <f t="shared" si="83"/>
        <v>0</v>
      </c>
      <c r="AF307" s="53">
        <f t="shared" si="84"/>
        <v>0</v>
      </c>
      <c r="AG307" s="53">
        <f t="shared" si="85"/>
        <v>0</v>
      </c>
      <c r="AH307" s="36" t="e">
        <f t="shared" si="88"/>
        <v>#REF!</v>
      </c>
      <c r="AM307" s="23">
        <f t="shared" si="86"/>
        <v>0</v>
      </c>
    </row>
    <row r="308" spans="1:39" x14ac:dyDescent="0.2">
      <c r="A308" s="23">
        <v>305</v>
      </c>
      <c r="B308" s="23">
        <f>VLOOKUP($A308,'[1]פרופיל מציע  + מסמכים שיש להגיש'!$C$6:$H$16555,2)</f>
        <v>0</v>
      </c>
      <c r="C308" s="23" t="str">
        <f t="shared" si="74"/>
        <v>0</v>
      </c>
      <c r="D308" s="41"/>
      <c r="E308" s="43"/>
      <c r="F308" s="43"/>
      <c r="G308" s="42"/>
      <c r="H308" s="43"/>
      <c r="I308" s="43"/>
      <c r="J308" s="42"/>
      <c r="K308" s="42"/>
      <c r="L308" s="42"/>
      <c r="M308" s="57" t="str">
        <f t="shared" si="87"/>
        <v/>
      </c>
      <c r="N308" s="27" t="str">
        <f>IF(M308="","",VLOOKUP($A308,'[1]פרופיל מציע  + מסמכים שיש להגיש'!$C$6:$H$16555,4))</f>
        <v/>
      </c>
      <c r="O308" s="46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6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23" t="str">
        <f t="shared" si="75"/>
        <v>not submittied</v>
      </c>
      <c r="R308" s="65" t="e">
        <f t="shared" si="76"/>
        <v>#NUM!</v>
      </c>
      <c r="W308" s="67">
        <f t="shared" si="77"/>
        <v>0</v>
      </c>
      <c r="X308" s="23">
        <f t="shared" si="78"/>
        <v>7629</v>
      </c>
      <c r="Y308" s="50" t="e">
        <f t="shared" si="79"/>
        <v>#REF!</v>
      </c>
      <c r="Z308" s="23" t="e">
        <f t="shared" si="80"/>
        <v>#REF!</v>
      </c>
      <c r="AA308" s="28" t="e">
        <f t="shared" si="72"/>
        <v>#REF!</v>
      </c>
      <c r="AB308" s="29" t="e">
        <f t="shared" si="73"/>
        <v>#REF!</v>
      </c>
      <c r="AC308" s="28" t="e">
        <f t="shared" si="81"/>
        <v>#REF!</v>
      </c>
      <c r="AD308" s="23" t="e">
        <f t="shared" si="82"/>
        <v>#REF!</v>
      </c>
      <c r="AE308" s="53">
        <f t="shared" si="83"/>
        <v>0</v>
      </c>
      <c r="AF308" s="53">
        <f t="shared" si="84"/>
        <v>0</v>
      </c>
      <c r="AG308" s="53">
        <f t="shared" si="85"/>
        <v>0</v>
      </c>
      <c r="AH308" s="36" t="e">
        <f t="shared" si="88"/>
        <v>#REF!</v>
      </c>
      <c r="AM308" s="23">
        <f t="shared" si="86"/>
        <v>0</v>
      </c>
    </row>
    <row r="309" spans="1:39" x14ac:dyDescent="0.2">
      <c r="A309" s="23">
        <v>306</v>
      </c>
      <c r="B309" s="23">
        <f>VLOOKUP($A309,'[1]פרופיל מציע  + מסמכים שיש להגיש'!$C$6:$H$16555,2)</f>
        <v>0</v>
      </c>
      <c r="C309" s="23" t="str">
        <f t="shared" si="74"/>
        <v>0</v>
      </c>
      <c r="D309" s="41"/>
      <c r="E309" s="43"/>
      <c r="F309" s="43"/>
      <c r="G309" s="42"/>
      <c r="H309" s="43"/>
      <c r="I309" s="43"/>
      <c r="J309" s="42"/>
      <c r="K309" s="42"/>
      <c r="L309" s="42"/>
      <c r="M309" s="57" t="str">
        <f t="shared" si="87"/>
        <v/>
      </c>
      <c r="N309" s="27" t="str">
        <f>IF(M309="","",VLOOKUP($A309,'[1]פרופיל מציע  + מסמכים שיש להגיש'!$C$6:$H$16555,4))</f>
        <v/>
      </c>
      <c r="O309" s="46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6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23" t="str">
        <f t="shared" si="75"/>
        <v>not submittied</v>
      </c>
      <c r="R309" s="65" t="e">
        <f t="shared" si="76"/>
        <v>#NUM!</v>
      </c>
      <c r="W309" s="67">
        <f t="shared" si="77"/>
        <v>0</v>
      </c>
      <c r="X309" s="23">
        <f t="shared" si="78"/>
        <v>7629</v>
      </c>
      <c r="Y309" s="50" t="e">
        <f t="shared" si="79"/>
        <v>#REF!</v>
      </c>
      <c r="Z309" s="23" t="e">
        <f t="shared" si="80"/>
        <v>#REF!</v>
      </c>
      <c r="AA309" s="28" t="e">
        <f t="shared" si="72"/>
        <v>#REF!</v>
      </c>
      <c r="AB309" s="29" t="e">
        <f t="shared" si="73"/>
        <v>#REF!</v>
      </c>
      <c r="AC309" s="28" t="e">
        <f t="shared" si="81"/>
        <v>#REF!</v>
      </c>
      <c r="AD309" s="23" t="e">
        <f t="shared" si="82"/>
        <v>#REF!</v>
      </c>
      <c r="AE309" s="53">
        <f t="shared" si="83"/>
        <v>0</v>
      </c>
      <c r="AF309" s="53">
        <f t="shared" si="84"/>
        <v>0</v>
      </c>
      <c r="AG309" s="53">
        <f t="shared" si="85"/>
        <v>0</v>
      </c>
      <c r="AH309" s="36" t="e">
        <f t="shared" si="88"/>
        <v>#REF!</v>
      </c>
      <c r="AM309" s="23">
        <f t="shared" si="86"/>
        <v>0</v>
      </c>
    </row>
    <row r="310" spans="1:39" x14ac:dyDescent="0.2">
      <c r="A310" s="23">
        <v>307</v>
      </c>
      <c r="B310" s="23">
        <f>VLOOKUP($A310,'[1]פרופיל מציע  + מסמכים שיש להגיש'!$C$6:$H$16555,2)</f>
        <v>0</v>
      </c>
      <c r="C310" s="23" t="str">
        <f t="shared" si="74"/>
        <v>0</v>
      </c>
      <c r="D310" s="41"/>
      <c r="E310" s="43"/>
      <c r="F310" s="43"/>
      <c r="G310" s="42"/>
      <c r="H310" s="43"/>
      <c r="I310" s="43"/>
      <c r="J310" s="42"/>
      <c r="K310" s="42"/>
      <c r="L310" s="42"/>
      <c r="M310" s="57" t="str">
        <f t="shared" si="87"/>
        <v/>
      </c>
      <c r="N310" s="27" t="str">
        <f>IF(M310="","",VLOOKUP($A310,'[1]פרופיל מציע  + מסמכים שיש להגיש'!$C$6:$H$16555,4))</f>
        <v/>
      </c>
      <c r="O310" s="46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6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23" t="str">
        <f t="shared" si="75"/>
        <v>not submittied</v>
      </c>
      <c r="R310" s="65" t="e">
        <f t="shared" si="76"/>
        <v>#NUM!</v>
      </c>
      <c r="W310" s="67">
        <f t="shared" si="77"/>
        <v>0</v>
      </c>
      <c r="X310" s="23">
        <f t="shared" si="78"/>
        <v>7629</v>
      </c>
      <c r="Y310" s="50" t="e">
        <f t="shared" si="79"/>
        <v>#REF!</v>
      </c>
      <c r="Z310" s="23" t="e">
        <f t="shared" si="80"/>
        <v>#REF!</v>
      </c>
      <c r="AA310" s="28" t="e">
        <f t="shared" si="72"/>
        <v>#REF!</v>
      </c>
      <c r="AB310" s="29" t="e">
        <f t="shared" si="73"/>
        <v>#REF!</v>
      </c>
      <c r="AC310" s="28" t="e">
        <f t="shared" si="81"/>
        <v>#REF!</v>
      </c>
      <c r="AD310" s="23" t="e">
        <f t="shared" si="82"/>
        <v>#REF!</v>
      </c>
      <c r="AE310" s="53">
        <f t="shared" si="83"/>
        <v>0</v>
      </c>
      <c r="AF310" s="53">
        <f t="shared" si="84"/>
        <v>0</v>
      </c>
      <c r="AG310" s="53">
        <f t="shared" si="85"/>
        <v>0</v>
      </c>
      <c r="AH310" s="36" t="e">
        <f t="shared" si="88"/>
        <v>#REF!</v>
      </c>
      <c r="AM310" s="23">
        <f t="shared" si="86"/>
        <v>0</v>
      </c>
    </row>
    <row r="311" spans="1:39" x14ac:dyDescent="0.2">
      <c r="A311" s="23">
        <v>308</v>
      </c>
      <c r="B311" s="23">
        <f>VLOOKUP($A311,'[1]פרופיל מציע  + מסמכים שיש להגיש'!$C$6:$H$16555,2)</f>
        <v>0</v>
      </c>
      <c r="C311" s="23" t="str">
        <f t="shared" si="74"/>
        <v>0</v>
      </c>
      <c r="D311" s="41"/>
      <c r="E311" s="43"/>
      <c r="F311" s="43"/>
      <c r="G311" s="42"/>
      <c r="H311" s="43"/>
      <c r="I311" s="43"/>
      <c r="J311" s="42"/>
      <c r="K311" s="42"/>
      <c r="L311" s="42"/>
      <c r="M311" s="57" t="str">
        <f t="shared" si="87"/>
        <v/>
      </c>
      <c r="N311" s="27" t="str">
        <f>IF(M311="","",VLOOKUP($A311,'[1]פרופיל מציע  + מסמכים שיש להגיש'!$C$6:$H$16555,4))</f>
        <v/>
      </c>
      <c r="O311" s="46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6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23" t="str">
        <f t="shared" si="75"/>
        <v>not submittied</v>
      </c>
      <c r="R311" s="65" t="e">
        <f t="shared" si="76"/>
        <v>#NUM!</v>
      </c>
      <c r="W311" s="67">
        <f t="shared" si="77"/>
        <v>0</v>
      </c>
      <c r="X311" s="23">
        <f t="shared" si="78"/>
        <v>7629</v>
      </c>
      <c r="Y311" s="50" t="e">
        <f t="shared" si="79"/>
        <v>#REF!</v>
      </c>
      <c r="Z311" s="23" t="e">
        <f t="shared" si="80"/>
        <v>#REF!</v>
      </c>
      <c r="AA311" s="28" t="e">
        <f t="shared" si="72"/>
        <v>#REF!</v>
      </c>
      <c r="AB311" s="29" t="e">
        <f t="shared" si="73"/>
        <v>#REF!</v>
      </c>
      <c r="AC311" s="28" t="e">
        <f t="shared" si="81"/>
        <v>#REF!</v>
      </c>
      <c r="AD311" s="23" t="e">
        <f t="shared" si="82"/>
        <v>#REF!</v>
      </c>
      <c r="AE311" s="53">
        <f t="shared" si="83"/>
        <v>0</v>
      </c>
      <c r="AF311" s="53">
        <f t="shared" si="84"/>
        <v>0</v>
      </c>
      <c r="AG311" s="53">
        <f t="shared" si="85"/>
        <v>0</v>
      </c>
      <c r="AH311" s="36" t="e">
        <f t="shared" si="88"/>
        <v>#REF!</v>
      </c>
      <c r="AM311" s="23">
        <f t="shared" si="86"/>
        <v>0</v>
      </c>
    </row>
    <row r="312" spans="1:39" x14ac:dyDescent="0.2">
      <c r="A312" s="23">
        <v>309</v>
      </c>
      <c r="B312" s="23">
        <f>VLOOKUP($A312,'[1]פרופיל מציע  + מסמכים שיש להגיש'!$C$6:$H$16555,2)</f>
        <v>0</v>
      </c>
      <c r="C312" s="23" t="str">
        <f t="shared" si="74"/>
        <v>0</v>
      </c>
      <c r="D312" s="41"/>
      <c r="E312" s="43"/>
      <c r="F312" s="43"/>
      <c r="G312" s="42"/>
      <c r="H312" s="43"/>
      <c r="I312" s="43"/>
      <c r="J312" s="42"/>
      <c r="K312" s="42"/>
      <c r="L312" s="42"/>
      <c r="M312" s="57" t="str">
        <f t="shared" si="87"/>
        <v/>
      </c>
      <c r="N312" s="27" t="str">
        <f>IF(M312="","",VLOOKUP($A312,'[1]פרופיל מציע  + מסמכים שיש להגיש'!$C$6:$H$16555,4))</f>
        <v/>
      </c>
      <c r="O312" s="46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6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23" t="str">
        <f t="shared" si="75"/>
        <v>not submittied</v>
      </c>
      <c r="R312" s="65" t="e">
        <f t="shared" si="76"/>
        <v>#NUM!</v>
      </c>
      <c r="W312" s="67">
        <f t="shared" si="77"/>
        <v>0</v>
      </c>
      <c r="X312" s="23">
        <f t="shared" si="78"/>
        <v>7629</v>
      </c>
      <c r="Y312" s="50" t="e">
        <f t="shared" si="79"/>
        <v>#REF!</v>
      </c>
      <c r="Z312" s="23" t="e">
        <f t="shared" si="80"/>
        <v>#REF!</v>
      </c>
      <c r="AA312" s="28" t="e">
        <f t="shared" si="72"/>
        <v>#REF!</v>
      </c>
      <c r="AB312" s="29" t="e">
        <f t="shared" si="73"/>
        <v>#REF!</v>
      </c>
      <c r="AC312" s="28" t="e">
        <f t="shared" si="81"/>
        <v>#REF!</v>
      </c>
      <c r="AD312" s="23" t="e">
        <f t="shared" si="82"/>
        <v>#REF!</v>
      </c>
      <c r="AE312" s="53">
        <f t="shared" si="83"/>
        <v>0</v>
      </c>
      <c r="AF312" s="53">
        <f t="shared" si="84"/>
        <v>0</v>
      </c>
      <c r="AG312" s="53">
        <f t="shared" si="85"/>
        <v>0</v>
      </c>
      <c r="AH312" s="36" t="e">
        <f t="shared" si="88"/>
        <v>#REF!</v>
      </c>
      <c r="AM312" s="23">
        <f t="shared" si="86"/>
        <v>0</v>
      </c>
    </row>
    <row r="313" spans="1:39" x14ac:dyDescent="0.2">
      <c r="A313" s="23">
        <v>310</v>
      </c>
      <c r="B313" s="23">
        <f>VLOOKUP($A313,'[1]פרופיל מציע  + מסמכים שיש להגיש'!$C$6:$H$16555,2)</f>
        <v>0</v>
      </c>
      <c r="C313" s="23" t="str">
        <f t="shared" si="74"/>
        <v>0</v>
      </c>
      <c r="D313" s="41"/>
      <c r="E313" s="43"/>
      <c r="F313" s="43"/>
      <c r="G313" s="42"/>
      <c r="H313" s="43"/>
      <c r="I313" s="43"/>
      <c r="J313" s="42"/>
      <c r="K313" s="42"/>
      <c r="L313" s="42"/>
      <c r="M313" s="57" t="str">
        <f t="shared" si="87"/>
        <v/>
      </c>
      <c r="N313" s="27" t="str">
        <f>IF(M313="","",VLOOKUP($A313,'[1]פרופיל מציע  + מסמכים שיש להגיש'!$C$6:$H$16555,4))</f>
        <v/>
      </c>
      <c r="O313" s="46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6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23" t="str">
        <f t="shared" si="75"/>
        <v>not submittied</v>
      </c>
      <c r="R313" s="65" t="e">
        <f t="shared" si="76"/>
        <v>#NUM!</v>
      </c>
      <c r="W313" s="67">
        <f t="shared" si="77"/>
        <v>0</v>
      </c>
      <c r="X313" s="23">
        <f t="shared" si="78"/>
        <v>7629</v>
      </c>
      <c r="Y313" s="50" t="e">
        <f t="shared" si="79"/>
        <v>#REF!</v>
      </c>
      <c r="Z313" s="23" t="e">
        <f t="shared" si="80"/>
        <v>#REF!</v>
      </c>
      <c r="AA313" s="28" t="e">
        <f t="shared" si="72"/>
        <v>#REF!</v>
      </c>
      <c r="AB313" s="29" t="e">
        <f t="shared" si="73"/>
        <v>#REF!</v>
      </c>
      <c r="AC313" s="28" t="e">
        <f t="shared" si="81"/>
        <v>#REF!</v>
      </c>
      <c r="AD313" s="23" t="e">
        <f t="shared" si="82"/>
        <v>#REF!</v>
      </c>
      <c r="AE313" s="53">
        <f t="shared" si="83"/>
        <v>0</v>
      </c>
      <c r="AF313" s="53">
        <f t="shared" si="84"/>
        <v>0</v>
      </c>
      <c r="AG313" s="53">
        <f t="shared" si="85"/>
        <v>0</v>
      </c>
      <c r="AH313" s="36" t="e">
        <f t="shared" si="88"/>
        <v>#REF!</v>
      </c>
      <c r="AM313" s="23">
        <f t="shared" si="86"/>
        <v>0</v>
      </c>
    </row>
    <row r="314" spans="1:39" x14ac:dyDescent="0.2">
      <c r="A314" s="23">
        <v>311</v>
      </c>
      <c r="B314" s="23">
        <f>VLOOKUP($A314,'[1]פרופיל מציע  + מסמכים שיש להגיש'!$C$6:$H$16555,2)</f>
        <v>0</v>
      </c>
      <c r="C314" s="23" t="str">
        <f t="shared" si="74"/>
        <v>0</v>
      </c>
      <c r="D314" s="41"/>
      <c r="E314" s="43"/>
      <c r="F314" s="43"/>
      <c r="G314" s="42"/>
      <c r="H314" s="43"/>
      <c r="I314" s="43"/>
      <c r="J314" s="42"/>
      <c r="K314" s="42"/>
      <c r="L314" s="42"/>
      <c r="M314" s="57" t="str">
        <f t="shared" si="87"/>
        <v/>
      </c>
      <c r="N314" s="27" t="str">
        <f>IF(M314="","",VLOOKUP($A314,'[1]פרופיל מציע  + מסמכים שיש להגיש'!$C$6:$H$16555,4))</f>
        <v/>
      </c>
      <c r="O314" s="46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6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23" t="str">
        <f t="shared" si="75"/>
        <v>not submittied</v>
      </c>
      <c r="R314" s="65" t="e">
        <f t="shared" si="76"/>
        <v>#NUM!</v>
      </c>
      <c r="W314" s="67">
        <f t="shared" si="77"/>
        <v>0</v>
      </c>
      <c r="X314" s="23">
        <f t="shared" si="78"/>
        <v>7629</v>
      </c>
      <c r="Y314" s="50" t="e">
        <f t="shared" si="79"/>
        <v>#REF!</v>
      </c>
      <c r="Z314" s="23" t="e">
        <f t="shared" si="80"/>
        <v>#REF!</v>
      </c>
      <c r="AA314" s="28" t="e">
        <f t="shared" si="72"/>
        <v>#REF!</v>
      </c>
      <c r="AB314" s="29" t="e">
        <f t="shared" si="73"/>
        <v>#REF!</v>
      </c>
      <c r="AC314" s="28" t="e">
        <f t="shared" si="81"/>
        <v>#REF!</v>
      </c>
      <c r="AD314" s="23" t="e">
        <f t="shared" si="82"/>
        <v>#REF!</v>
      </c>
      <c r="AE314" s="53">
        <f t="shared" si="83"/>
        <v>0</v>
      </c>
      <c r="AF314" s="53">
        <f t="shared" si="84"/>
        <v>0</v>
      </c>
      <c r="AG314" s="53">
        <f t="shared" si="85"/>
        <v>0</v>
      </c>
      <c r="AH314" s="36" t="e">
        <f t="shared" si="88"/>
        <v>#REF!</v>
      </c>
      <c r="AM314" s="23">
        <f t="shared" si="86"/>
        <v>0</v>
      </c>
    </row>
    <row r="315" spans="1:39" x14ac:dyDescent="0.2">
      <c r="A315" s="23">
        <v>312</v>
      </c>
      <c r="B315" s="23">
        <f>VLOOKUP($A315,'[1]פרופיל מציע  + מסמכים שיש להגיש'!$C$6:$H$16555,2)</f>
        <v>0</v>
      </c>
      <c r="C315" s="23" t="str">
        <f t="shared" si="74"/>
        <v>0</v>
      </c>
      <c r="D315" s="41"/>
      <c r="E315" s="43"/>
      <c r="F315" s="43"/>
      <c r="G315" s="42"/>
      <c r="H315" s="43"/>
      <c r="I315" s="43"/>
      <c r="J315" s="42"/>
      <c r="K315" s="42"/>
      <c r="L315" s="42"/>
      <c r="M315" s="57" t="str">
        <f t="shared" si="87"/>
        <v/>
      </c>
      <c r="N315" s="27" t="str">
        <f>IF(M315="","",VLOOKUP($A315,'[1]פרופיל מציע  + מסמכים שיש להגיש'!$C$6:$H$16555,4))</f>
        <v/>
      </c>
      <c r="O315" s="46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6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23" t="str">
        <f t="shared" si="75"/>
        <v>not submittied</v>
      </c>
      <c r="R315" s="65" t="e">
        <f t="shared" si="76"/>
        <v>#NUM!</v>
      </c>
      <c r="W315" s="67">
        <f t="shared" si="77"/>
        <v>0</v>
      </c>
      <c r="X315" s="23">
        <f t="shared" si="78"/>
        <v>7629</v>
      </c>
      <c r="Y315" s="50" t="e">
        <f t="shared" si="79"/>
        <v>#REF!</v>
      </c>
      <c r="Z315" s="23" t="e">
        <f t="shared" si="80"/>
        <v>#REF!</v>
      </c>
      <c r="AA315" s="28" t="e">
        <f t="shared" si="72"/>
        <v>#REF!</v>
      </c>
      <c r="AB315" s="29" t="e">
        <f t="shared" si="73"/>
        <v>#REF!</v>
      </c>
      <c r="AC315" s="28" t="e">
        <f t="shared" si="81"/>
        <v>#REF!</v>
      </c>
      <c r="AD315" s="23" t="e">
        <f t="shared" si="82"/>
        <v>#REF!</v>
      </c>
      <c r="AE315" s="53">
        <f t="shared" si="83"/>
        <v>0</v>
      </c>
      <c r="AF315" s="53">
        <f t="shared" si="84"/>
        <v>0</v>
      </c>
      <c r="AG315" s="53">
        <f t="shared" si="85"/>
        <v>0</v>
      </c>
      <c r="AH315" s="36" t="e">
        <f t="shared" si="88"/>
        <v>#REF!</v>
      </c>
      <c r="AM315" s="23">
        <f t="shared" si="86"/>
        <v>0</v>
      </c>
    </row>
    <row r="316" spans="1:39" x14ac:dyDescent="0.2">
      <c r="A316" s="23">
        <v>313</v>
      </c>
      <c r="B316" s="23">
        <f>VLOOKUP($A316,'[1]פרופיל מציע  + מסמכים שיש להגיש'!$C$6:$H$16555,2)</f>
        <v>0</v>
      </c>
      <c r="C316" s="23" t="str">
        <f t="shared" si="74"/>
        <v>0</v>
      </c>
      <c r="D316" s="41"/>
      <c r="E316" s="43"/>
      <c r="F316" s="43"/>
      <c r="G316" s="42"/>
      <c r="H316" s="43"/>
      <c r="I316" s="43"/>
      <c r="J316" s="42"/>
      <c r="K316" s="42"/>
      <c r="L316" s="42"/>
      <c r="M316" s="57" t="str">
        <f t="shared" si="87"/>
        <v/>
      </c>
      <c r="N316" s="27" t="str">
        <f>IF(M316="","",VLOOKUP($A316,'[1]פרופיל מציע  + מסמכים שיש להגיש'!$C$6:$H$16555,4))</f>
        <v/>
      </c>
      <c r="O316" s="46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6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23" t="str">
        <f t="shared" si="75"/>
        <v>not submittied</v>
      </c>
      <c r="R316" s="65" t="e">
        <f t="shared" si="76"/>
        <v>#NUM!</v>
      </c>
      <c r="W316" s="67">
        <f t="shared" si="77"/>
        <v>0</v>
      </c>
      <c r="X316" s="23">
        <f t="shared" si="78"/>
        <v>7629</v>
      </c>
      <c r="Y316" s="50" t="e">
        <f t="shared" si="79"/>
        <v>#REF!</v>
      </c>
      <c r="Z316" s="23" t="e">
        <f t="shared" si="80"/>
        <v>#REF!</v>
      </c>
      <c r="AA316" s="28" t="e">
        <f t="shared" si="72"/>
        <v>#REF!</v>
      </c>
      <c r="AB316" s="29" t="e">
        <f t="shared" si="73"/>
        <v>#REF!</v>
      </c>
      <c r="AC316" s="28" t="e">
        <f t="shared" si="81"/>
        <v>#REF!</v>
      </c>
      <c r="AD316" s="23" t="e">
        <f t="shared" si="82"/>
        <v>#REF!</v>
      </c>
      <c r="AE316" s="53">
        <f t="shared" si="83"/>
        <v>0</v>
      </c>
      <c r="AF316" s="53">
        <f t="shared" si="84"/>
        <v>0</v>
      </c>
      <c r="AG316" s="53">
        <f t="shared" si="85"/>
        <v>0</v>
      </c>
      <c r="AH316" s="36" t="e">
        <f t="shared" si="88"/>
        <v>#REF!</v>
      </c>
      <c r="AM316" s="23">
        <f t="shared" si="86"/>
        <v>0</v>
      </c>
    </row>
    <row r="317" spans="1:39" x14ac:dyDescent="0.2">
      <c r="A317" s="23">
        <v>314</v>
      </c>
      <c r="B317" s="23">
        <f>VLOOKUP($A317,'[1]פרופיל מציע  + מסמכים שיש להגיש'!$C$6:$H$16555,2)</f>
        <v>0</v>
      </c>
      <c r="C317" s="23" t="str">
        <f t="shared" si="74"/>
        <v>0</v>
      </c>
      <c r="D317" s="41"/>
      <c r="E317" s="43"/>
      <c r="F317" s="43"/>
      <c r="G317" s="42"/>
      <c r="H317" s="43"/>
      <c r="I317" s="43"/>
      <c r="J317" s="42"/>
      <c r="K317" s="42"/>
      <c r="L317" s="42"/>
      <c r="M317" s="57" t="str">
        <f t="shared" si="87"/>
        <v/>
      </c>
      <c r="N317" s="27" t="str">
        <f>IF(M317="","",VLOOKUP($A317,'[1]פרופיל מציע  + מסמכים שיש להגיש'!$C$6:$H$16555,4))</f>
        <v/>
      </c>
      <c r="O317" s="46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6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23" t="str">
        <f t="shared" si="75"/>
        <v>not submittied</v>
      </c>
      <c r="R317" s="65" t="e">
        <f t="shared" si="76"/>
        <v>#NUM!</v>
      </c>
      <c r="W317" s="67">
        <f t="shared" si="77"/>
        <v>0</v>
      </c>
      <c r="X317" s="23">
        <f t="shared" si="78"/>
        <v>7629</v>
      </c>
      <c r="Y317" s="50" t="e">
        <f t="shared" si="79"/>
        <v>#REF!</v>
      </c>
      <c r="Z317" s="23" t="e">
        <f t="shared" si="80"/>
        <v>#REF!</v>
      </c>
      <c r="AA317" s="28" t="e">
        <f t="shared" si="72"/>
        <v>#REF!</v>
      </c>
      <c r="AB317" s="29" t="e">
        <f t="shared" si="73"/>
        <v>#REF!</v>
      </c>
      <c r="AC317" s="28" t="e">
        <f t="shared" si="81"/>
        <v>#REF!</v>
      </c>
      <c r="AD317" s="23" t="e">
        <f t="shared" si="82"/>
        <v>#REF!</v>
      </c>
      <c r="AE317" s="53">
        <f t="shared" si="83"/>
        <v>0</v>
      </c>
      <c r="AF317" s="53">
        <f t="shared" si="84"/>
        <v>0</v>
      </c>
      <c r="AG317" s="53">
        <f t="shared" si="85"/>
        <v>0</v>
      </c>
      <c r="AH317" s="36" t="e">
        <f t="shared" si="88"/>
        <v>#REF!</v>
      </c>
      <c r="AM317" s="23">
        <f t="shared" si="86"/>
        <v>0</v>
      </c>
    </row>
    <row r="318" spans="1:39" x14ac:dyDescent="0.2">
      <c r="A318" s="23">
        <v>315</v>
      </c>
      <c r="B318" s="23">
        <f>VLOOKUP($A318,'[1]פרופיל מציע  + מסמכים שיש להגיש'!$C$6:$H$16555,2)</f>
        <v>0</v>
      </c>
      <c r="C318" s="23" t="str">
        <f t="shared" si="74"/>
        <v>0</v>
      </c>
      <c r="D318" s="41"/>
      <c r="E318" s="43"/>
      <c r="F318" s="43"/>
      <c r="G318" s="42"/>
      <c r="H318" s="43"/>
      <c r="I318" s="43"/>
      <c r="J318" s="42"/>
      <c r="K318" s="42"/>
      <c r="L318" s="42"/>
      <c r="M318" s="57" t="str">
        <f t="shared" si="87"/>
        <v/>
      </c>
      <c r="N318" s="27" t="str">
        <f>IF(M318="","",VLOOKUP($A318,'[1]פרופיל מציע  + מסמכים שיש להגיש'!$C$6:$H$16555,4))</f>
        <v/>
      </c>
      <c r="O318" s="46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6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23" t="str">
        <f t="shared" si="75"/>
        <v>not submittied</v>
      </c>
      <c r="R318" s="65" t="e">
        <f t="shared" si="76"/>
        <v>#NUM!</v>
      </c>
      <c r="W318" s="67">
        <f t="shared" si="77"/>
        <v>0</v>
      </c>
      <c r="X318" s="23">
        <f t="shared" si="78"/>
        <v>7629</v>
      </c>
      <c r="Y318" s="50" t="e">
        <f t="shared" si="79"/>
        <v>#REF!</v>
      </c>
      <c r="Z318" s="23" t="e">
        <f t="shared" si="80"/>
        <v>#REF!</v>
      </c>
      <c r="AA318" s="28" t="e">
        <f t="shared" si="72"/>
        <v>#REF!</v>
      </c>
      <c r="AB318" s="29" t="e">
        <f t="shared" si="73"/>
        <v>#REF!</v>
      </c>
      <c r="AC318" s="28" t="e">
        <f t="shared" si="81"/>
        <v>#REF!</v>
      </c>
      <c r="AD318" s="23" t="e">
        <f t="shared" si="82"/>
        <v>#REF!</v>
      </c>
      <c r="AE318" s="53">
        <f t="shared" si="83"/>
        <v>0</v>
      </c>
      <c r="AF318" s="53">
        <f t="shared" si="84"/>
        <v>0</v>
      </c>
      <c r="AG318" s="53">
        <f t="shared" si="85"/>
        <v>0</v>
      </c>
      <c r="AH318" s="36" t="e">
        <f t="shared" si="88"/>
        <v>#REF!</v>
      </c>
      <c r="AM318" s="23">
        <f t="shared" si="86"/>
        <v>0</v>
      </c>
    </row>
    <row r="319" spans="1:39" x14ac:dyDescent="0.2">
      <c r="A319" s="23">
        <v>316</v>
      </c>
      <c r="B319" s="23">
        <f>VLOOKUP($A319,'[1]פרופיל מציע  + מסמכים שיש להגיש'!$C$6:$H$16555,2)</f>
        <v>0</v>
      </c>
      <c r="C319" s="23" t="str">
        <f t="shared" si="74"/>
        <v>0</v>
      </c>
      <c r="D319" s="41"/>
      <c r="E319" s="43"/>
      <c r="F319" s="43"/>
      <c r="G319" s="42"/>
      <c r="H319" s="43"/>
      <c r="I319" s="43"/>
      <c r="J319" s="42"/>
      <c r="K319" s="42"/>
      <c r="L319" s="42"/>
      <c r="M319" s="57" t="str">
        <f t="shared" si="87"/>
        <v/>
      </c>
      <c r="N319" s="27" t="str">
        <f>IF(M319="","",VLOOKUP($A319,'[1]פרופיל מציע  + מסמכים שיש להגיש'!$C$6:$H$16555,4))</f>
        <v/>
      </c>
      <c r="O319" s="46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6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23" t="str">
        <f t="shared" si="75"/>
        <v>not submittied</v>
      </c>
      <c r="R319" s="65" t="e">
        <f t="shared" si="76"/>
        <v>#NUM!</v>
      </c>
      <c r="W319" s="67">
        <f t="shared" si="77"/>
        <v>0</v>
      </c>
      <c r="X319" s="23">
        <f t="shared" si="78"/>
        <v>7629</v>
      </c>
      <c r="Y319" s="50" t="e">
        <f t="shared" si="79"/>
        <v>#REF!</v>
      </c>
      <c r="Z319" s="23" t="e">
        <f t="shared" si="80"/>
        <v>#REF!</v>
      </c>
      <c r="AA319" s="28" t="e">
        <f t="shared" si="72"/>
        <v>#REF!</v>
      </c>
      <c r="AB319" s="29" t="e">
        <f t="shared" si="73"/>
        <v>#REF!</v>
      </c>
      <c r="AC319" s="28" t="e">
        <f t="shared" si="81"/>
        <v>#REF!</v>
      </c>
      <c r="AD319" s="23" t="e">
        <f t="shared" si="82"/>
        <v>#REF!</v>
      </c>
      <c r="AE319" s="53">
        <f t="shared" si="83"/>
        <v>0</v>
      </c>
      <c r="AF319" s="53">
        <f t="shared" si="84"/>
        <v>0</v>
      </c>
      <c r="AG319" s="53">
        <f t="shared" si="85"/>
        <v>0</v>
      </c>
      <c r="AH319" s="36" t="e">
        <f t="shared" si="88"/>
        <v>#REF!</v>
      </c>
      <c r="AM319" s="23">
        <f t="shared" si="86"/>
        <v>0</v>
      </c>
    </row>
    <row r="320" spans="1:39" x14ac:dyDescent="0.2">
      <c r="A320" s="23">
        <v>317</v>
      </c>
      <c r="B320" s="23">
        <f>VLOOKUP($A320,'[1]פרופיל מציע  + מסמכים שיש להגיש'!$C$6:$H$16555,2)</f>
        <v>0</v>
      </c>
      <c r="C320" s="23" t="str">
        <f t="shared" si="74"/>
        <v>0</v>
      </c>
      <c r="D320" s="41"/>
      <c r="E320" s="43"/>
      <c r="F320" s="43"/>
      <c r="G320" s="42"/>
      <c r="H320" s="43"/>
      <c r="I320" s="43"/>
      <c r="J320" s="42"/>
      <c r="K320" s="42"/>
      <c r="L320" s="42"/>
      <c r="M320" s="57" t="str">
        <f t="shared" si="87"/>
        <v/>
      </c>
      <c r="N320" s="27" t="str">
        <f>IF(M320="","",VLOOKUP($A320,'[1]פרופיל מציע  + מסמכים שיש להגיש'!$C$6:$H$16555,4))</f>
        <v/>
      </c>
      <c r="O320" s="46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6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23" t="str">
        <f t="shared" si="75"/>
        <v>not submittied</v>
      </c>
      <c r="R320" s="65" t="e">
        <f t="shared" si="76"/>
        <v>#NUM!</v>
      </c>
      <c r="W320" s="67">
        <f t="shared" si="77"/>
        <v>0</v>
      </c>
      <c r="X320" s="23">
        <f t="shared" si="78"/>
        <v>7629</v>
      </c>
      <c r="Y320" s="50" t="e">
        <f t="shared" si="79"/>
        <v>#REF!</v>
      </c>
      <c r="Z320" s="23" t="e">
        <f t="shared" si="80"/>
        <v>#REF!</v>
      </c>
      <c r="AA320" s="28" t="e">
        <f t="shared" si="72"/>
        <v>#REF!</v>
      </c>
      <c r="AB320" s="29" t="e">
        <f t="shared" si="73"/>
        <v>#REF!</v>
      </c>
      <c r="AC320" s="28" t="e">
        <f t="shared" si="81"/>
        <v>#REF!</v>
      </c>
      <c r="AD320" s="23" t="e">
        <f t="shared" si="82"/>
        <v>#REF!</v>
      </c>
      <c r="AE320" s="53">
        <f t="shared" si="83"/>
        <v>0</v>
      </c>
      <c r="AF320" s="53">
        <f t="shared" si="84"/>
        <v>0</v>
      </c>
      <c r="AG320" s="53">
        <f t="shared" si="85"/>
        <v>0</v>
      </c>
      <c r="AH320" s="36" t="e">
        <f t="shared" si="88"/>
        <v>#REF!</v>
      </c>
      <c r="AM320" s="23">
        <f t="shared" si="86"/>
        <v>0</v>
      </c>
    </row>
    <row r="321" spans="1:39" x14ac:dyDescent="0.2">
      <c r="A321" s="23">
        <v>318</v>
      </c>
      <c r="B321" s="23">
        <f>VLOOKUP($A321,'[1]פרופיל מציע  + מסמכים שיש להגיש'!$C$6:$H$16555,2)</f>
        <v>0</v>
      </c>
      <c r="C321" s="23" t="str">
        <f t="shared" si="74"/>
        <v>0</v>
      </c>
      <c r="D321" s="41"/>
      <c r="E321" s="43"/>
      <c r="F321" s="43"/>
      <c r="G321" s="42"/>
      <c r="H321" s="43"/>
      <c r="I321" s="43"/>
      <c r="J321" s="42"/>
      <c r="K321" s="42"/>
      <c r="L321" s="42"/>
      <c r="M321" s="57" t="str">
        <f t="shared" si="87"/>
        <v/>
      </c>
      <c r="N321" s="27" t="str">
        <f>IF(M321="","",VLOOKUP($A321,'[1]פרופיל מציע  + מסמכים שיש להגיש'!$C$6:$H$16555,4))</f>
        <v/>
      </c>
      <c r="O321" s="46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6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23" t="str">
        <f t="shared" si="75"/>
        <v>not submittied</v>
      </c>
      <c r="R321" s="65" t="e">
        <f t="shared" si="76"/>
        <v>#NUM!</v>
      </c>
      <c r="W321" s="67">
        <f t="shared" si="77"/>
        <v>0</v>
      </c>
      <c r="X321" s="23">
        <f t="shared" si="78"/>
        <v>7629</v>
      </c>
      <c r="Y321" s="50" t="e">
        <f t="shared" si="79"/>
        <v>#REF!</v>
      </c>
      <c r="Z321" s="23" t="e">
        <f t="shared" si="80"/>
        <v>#REF!</v>
      </c>
      <c r="AA321" s="28" t="e">
        <f t="shared" si="72"/>
        <v>#REF!</v>
      </c>
      <c r="AB321" s="29" t="e">
        <f t="shared" si="73"/>
        <v>#REF!</v>
      </c>
      <c r="AC321" s="28" t="e">
        <f t="shared" si="81"/>
        <v>#REF!</v>
      </c>
      <c r="AD321" s="23" t="e">
        <f t="shared" si="82"/>
        <v>#REF!</v>
      </c>
      <c r="AE321" s="53">
        <f t="shared" si="83"/>
        <v>0</v>
      </c>
      <c r="AF321" s="53">
        <f t="shared" si="84"/>
        <v>0</v>
      </c>
      <c r="AG321" s="53">
        <f t="shared" si="85"/>
        <v>0</v>
      </c>
      <c r="AH321" s="36" t="e">
        <f t="shared" si="88"/>
        <v>#REF!</v>
      </c>
      <c r="AM321" s="23">
        <f t="shared" si="86"/>
        <v>0</v>
      </c>
    </row>
    <row r="322" spans="1:39" x14ac:dyDescent="0.2">
      <c r="A322" s="23">
        <v>319</v>
      </c>
      <c r="B322" s="23">
        <f>VLOOKUP($A322,'[1]פרופיל מציע  + מסמכים שיש להגיש'!$C$6:$H$16555,2)</f>
        <v>0</v>
      </c>
      <c r="C322" s="23" t="str">
        <f t="shared" si="74"/>
        <v>0</v>
      </c>
      <c r="D322" s="41"/>
      <c r="E322" s="43"/>
      <c r="F322" s="43"/>
      <c r="G322" s="42"/>
      <c r="H322" s="43"/>
      <c r="I322" s="43"/>
      <c r="J322" s="42"/>
      <c r="K322" s="42"/>
      <c r="L322" s="42"/>
      <c r="M322" s="57" t="str">
        <f t="shared" si="87"/>
        <v/>
      </c>
      <c r="N322" s="27" t="str">
        <f>IF(M322="","",VLOOKUP($A322,'[1]פרופיל מציע  + מסמכים שיש להגיש'!$C$6:$H$16555,4))</f>
        <v/>
      </c>
      <c r="O322" s="46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6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23" t="str">
        <f t="shared" si="75"/>
        <v>not submittied</v>
      </c>
      <c r="R322" s="65" t="e">
        <f t="shared" si="76"/>
        <v>#NUM!</v>
      </c>
      <c r="W322" s="67">
        <f t="shared" si="77"/>
        <v>0</v>
      </c>
      <c r="X322" s="23">
        <f t="shared" si="78"/>
        <v>7629</v>
      </c>
      <c r="Y322" s="50" t="e">
        <f t="shared" si="79"/>
        <v>#REF!</v>
      </c>
      <c r="Z322" s="23" t="e">
        <f t="shared" si="80"/>
        <v>#REF!</v>
      </c>
      <c r="AA322" s="28" t="e">
        <f t="shared" si="72"/>
        <v>#REF!</v>
      </c>
      <c r="AB322" s="29" t="e">
        <f t="shared" si="73"/>
        <v>#REF!</v>
      </c>
      <c r="AC322" s="28" t="e">
        <f t="shared" si="81"/>
        <v>#REF!</v>
      </c>
      <c r="AD322" s="23" t="e">
        <f t="shared" si="82"/>
        <v>#REF!</v>
      </c>
      <c r="AE322" s="53">
        <f t="shared" si="83"/>
        <v>0</v>
      </c>
      <c r="AF322" s="53">
        <f t="shared" si="84"/>
        <v>0</v>
      </c>
      <c r="AG322" s="53">
        <f t="shared" si="85"/>
        <v>0</v>
      </c>
      <c r="AH322" s="36" t="e">
        <f t="shared" si="88"/>
        <v>#REF!</v>
      </c>
      <c r="AM322" s="23">
        <f t="shared" si="86"/>
        <v>0</v>
      </c>
    </row>
    <row r="323" spans="1:39" x14ac:dyDescent="0.2">
      <c r="A323" s="23">
        <v>320</v>
      </c>
      <c r="B323" s="23">
        <f>VLOOKUP($A323,'[1]פרופיל מציע  + מסמכים שיש להגיש'!$C$6:$H$16555,2)</f>
        <v>0</v>
      </c>
      <c r="C323" s="23" t="str">
        <f t="shared" si="74"/>
        <v>0</v>
      </c>
      <c r="D323" s="41"/>
      <c r="E323" s="43"/>
      <c r="F323" s="43"/>
      <c r="G323" s="42"/>
      <c r="H323" s="43"/>
      <c r="I323" s="43"/>
      <c r="J323" s="42"/>
      <c r="K323" s="42"/>
      <c r="L323" s="42"/>
      <c r="M323" s="57" t="str">
        <f t="shared" si="87"/>
        <v/>
      </c>
      <c r="N323" s="27" t="str">
        <f>IF(M323="","",VLOOKUP($A323,'[1]פרופיל מציע  + מסמכים שיש להגיש'!$C$6:$H$16555,4))</f>
        <v/>
      </c>
      <c r="O323" s="46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6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23" t="str">
        <f t="shared" si="75"/>
        <v>not submittied</v>
      </c>
      <c r="R323" s="65" t="e">
        <f t="shared" si="76"/>
        <v>#NUM!</v>
      </c>
      <c r="W323" s="67">
        <f t="shared" si="77"/>
        <v>0</v>
      </c>
      <c r="X323" s="23">
        <f t="shared" si="78"/>
        <v>7629</v>
      </c>
      <c r="Y323" s="50" t="e">
        <f t="shared" si="79"/>
        <v>#REF!</v>
      </c>
      <c r="Z323" s="23" t="e">
        <f t="shared" si="80"/>
        <v>#REF!</v>
      </c>
      <c r="AA323" s="28" t="e">
        <f t="shared" si="72"/>
        <v>#REF!</v>
      </c>
      <c r="AB323" s="29" t="e">
        <f t="shared" si="73"/>
        <v>#REF!</v>
      </c>
      <c r="AC323" s="28" t="e">
        <f t="shared" si="81"/>
        <v>#REF!</v>
      </c>
      <c r="AD323" s="23" t="e">
        <f t="shared" si="82"/>
        <v>#REF!</v>
      </c>
      <c r="AE323" s="53">
        <f t="shared" si="83"/>
        <v>0</v>
      </c>
      <c r="AF323" s="53">
        <f t="shared" si="84"/>
        <v>0</v>
      </c>
      <c r="AG323" s="53">
        <f t="shared" si="85"/>
        <v>0</v>
      </c>
      <c r="AH323" s="36" t="e">
        <f t="shared" si="88"/>
        <v>#REF!</v>
      </c>
      <c r="AM323" s="23">
        <f t="shared" si="86"/>
        <v>0</v>
      </c>
    </row>
    <row r="324" spans="1:39" x14ac:dyDescent="0.2">
      <c r="A324" s="23">
        <v>321</v>
      </c>
      <c r="B324" s="23">
        <f>VLOOKUP($A324,'[1]פרופיל מציע  + מסמכים שיש להגיש'!$C$6:$H$16555,2)</f>
        <v>0</v>
      </c>
      <c r="C324" s="23" t="str">
        <f t="shared" si="74"/>
        <v>0</v>
      </c>
      <c r="D324" s="41"/>
      <c r="E324" s="43"/>
      <c r="F324" s="43"/>
      <c r="G324" s="42"/>
      <c r="H324" s="43"/>
      <c r="I324" s="43"/>
      <c r="J324" s="42"/>
      <c r="K324" s="42"/>
      <c r="L324" s="42"/>
      <c r="M324" s="57" t="str">
        <f t="shared" si="87"/>
        <v/>
      </c>
      <c r="N324" s="27" t="str">
        <f>IF(M324="","",VLOOKUP($A324,'[1]פרופיל מציע  + מסמכים שיש להגיש'!$C$6:$H$16555,4))</f>
        <v/>
      </c>
      <c r="O324" s="46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6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23" t="str">
        <f t="shared" si="75"/>
        <v>not submittied</v>
      </c>
      <c r="R324" s="65" t="e">
        <f t="shared" si="76"/>
        <v>#NUM!</v>
      </c>
      <c r="W324" s="67">
        <f t="shared" si="77"/>
        <v>0</v>
      </c>
      <c r="X324" s="23">
        <f t="shared" si="78"/>
        <v>7629</v>
      </c>
      <c r="Y324" s="50" t="e">
        <f t="shared" si="79"/>
        <v>#REF!</v>
      </c>
      <c r="Z324" s="23" t="e">
        <f t="shared" si="80"/>
        <v>#REF!</v>
      </c>
      <c r="AA324" s="28" t="e">
        <f t="shared" ref="AA324:AA387" si="89">SUM($BL$40:$BL$43)*$G324</f>
        <v>#REF!</v>
      </c>
      <c r="AB324" s="29" t="e">
        <f t="shared" ref="AB324:AB387" si="90">0.7*SUM($BM$40:$BM$43)*(1-$H324)+0.3*SUM($BN$40:$BN$43)*(1-$I324)</f>
        <v>#REF!</v>
      </c>
      <c r="AC324" s="28" t="e">
        <f t="shared" si="81"/>
        <v>#REF!</v>
      </c>
      <c r="AD324" s="23" t="e">
        <f t="shared" si="82"/>
        <v>#REF!</v>
      </c>
      <c r="AE324" s="53">
        <f t="shared" si="83"/>
        <v>0</v>
      </c>
      <c r="AF324" s="53">
        <f t="shared" si="84"/>
        <v>0</v>
      </c>
      <c r="AG324" s="53">
        <f t="shared" si="85"/>
        <v>0</v>
      </c>
      <c r="AH324" s="36" t="e">
        <f t="shared" si="88"/>
        <v>#REF!</v>
      </c>
      <c r="AM324" s="23">
        <f t="shared" si="86"/>
        <v>0</v>
      </c>
    </row>
    <row r="325" spans="1:39" x14ac:dyDescent="0.2">
      <c r="A325" s="23">
        <v>322</v>
      </c>
      <c r="B325" s="23">
        <f>VLOOKUP($A325,'[1]פרופיל מציע  + מסמכים שיש להגיש'!$C$6:$H$16555,2)</f>
        <v>0</v>
      </c>
      <c r="C325" s="23" t="str">
        <f t="shared" ref="C325:C388" si="91">IF(D325&gt;0,"1","0")</f>
        <v>0</v>
      </c>
      <c r="D325" s="41"/>
      <c r="E325" s="43"/>
      <c r="F325" s="43"/>
      <c r="G325" s="42"/>
      <c r="H325" s="43"/>
      <c r="I325" s="43"/>
      <c r="J325" s="42"/>
      <c r="K325" s="42"/>
      <c r="L325" s="42"/>
      <c r="M325" s="57" t="str">
        <f t="shared" si="87"/>
        <v/>
      </c>
      <c r="N325" s="27" t="str">
        <f>IF(M325="","",VLOOKUP($A325,'[1]פרופיל מציע  + מסמכים שיש להגיש'!$C$6:$H$16555,4))</f>
        <v/>
      </c>
      <c r="O325" s="46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6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23" t="str">
        <f t="shared" ref="Q325:Q388" si="92">IF($D325&gt;0,IF(AND($O325="",$P325=""),IF($M325&lt;1.1*$T$5,"in","out"),"in"),"not submittied")</f>
        <v>not submittied</v>
      </c>
      <c r="R325" s="65" t="e">
        <f t="shared" ref="R325:R388" si="93">IF(AND(O$4="",$P325=""),IF($D325&gt;0,IF(AND($O325="",$P325="",$Q325="in",$M325&gt;$T$5),$T$5,$M325)),"")</f>
        <v>#NUM!</v>
      </c>
      <c r="W325" s="67">
        <f t="shared" ref="W325:W388" si="94">40*$D325</f>
        <v>0</v>
      </c>
      <c r="X325" s="23">
        <f t="shared" ref="X325:X388" si="95">5627*(1-$E325)+2002*(1-$F325)</f>
        <v>7629</v>
      </c>
      <c r="Y325" s="50" t="e">
        <f t="shared" ref="Y325:Y388" si="96">$G325*SUM($BT$5:$CK$5)</f>
        <v>#REF!</v>
      </c>
      <c r="Z325" s="23" t="e">
        <f t="shared" ref="Z325:Z388" si="97">SUM($BT$6:$CK$17)*(0.8*(1-$H325)+0.2*0.75*(1-$I325))</f>
        <v>#REF!</v>
      </c>
      <c r="AA325" s="28" t="e">
        <f t="shared" si="89"/>
        <v>#REF!</v>
      </c>
      <c r="AB325" s="29" t="e">
        <f t="shared" si="90"/>
        <v>#REF!</v>
      </c>
      <c r="AC325" s="28" t="e">
        <f t="shared" ref="AC325:AC388" si="98">SUM($BL$4:$BL$34)*$G325</f>
        <v>#REF!</v>
      </c>
      <c r="AD325" s="23" t="e">
        <f t="shared" ref="AD325:AD388" si="99">0.5*SUM($BM$4:$BM$34)*(1-$H325)+0.5*0.75*(1-$I325)*SUM($BM$4:$BM$34)</f>
        <v>#REF!</v>
      </c>
      <c r="AE325" s="53">
        <f t="shared" ref="AE325:AE388" si="100">$J325*3</f>
        <v>0</v>
      </c>
      <c r="AF325" s="53">
        <f t="shared" ref="AF325:AF388" si="101">$K325*4</f>
        <v>0</v>
      </c>
      <c r="AG325" s="53">
        <f t="shared" ref="AG325:AG388" si="102">$L325*12</f>
        <v>0</v>
      </c>
      <c r="AH325" s="36" t="e">
        <f t="shared" si="88"/>
        <v>#REF!</v>
      </c>
      <c r="AM325" s="23">
        <f t="shared" ref="AM325:AM388" si="103">IF(Q326="בפנים",N325,0)</f>
        <v>0</v>
      </c>
    </row>
    <row r="326" spans="1:39" x14ac:dyDescent="0.2">
      <c r="A326" s="23">
        <v>323</v>
      </c>
      <c r="B326" s="23">
        <f>VLOOKUP($A326,'[1]פרופיל מציע  + מסמכים שיש להגיש'!$C$6:$H$16555,2)</f>
        <v>0</v>
      </c>
      <c r="C326" s="23" t="str">
        <f t="shared" si="91"/>
        <v>0</v>
      </c>
      <c r="D326" s="41"/>
      <c r="E326" s="43"/>
      <c r="F326" s="43"/>
      <c r="G326" s="42"/>
      <c r="H326" s="43"/>
      <c r="I326" s="43"/>
      <c r="J326" s="42"/>
      <c r="K326" s="42"/>
      <c r="L326" s="42"/>
      <c r="M326" s="57" t="str">
        <f t="shared" ref="M326:M389" si="104">IF(COUNT(D326:L326)=9,$AH326,"")</f>
        <v/>
      </c>
      <c r="N326" s="27" t="str">
        <f>IF(M326="","",VLOOKUP($A326,'[1]פרופיל מציע  + מסמכים שיש להגיש'!$C$6:$H$16555,4))</f>
        <v/>
      </c>
      <c r="O326" s="46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6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23" t="str">
        <f t="shared" si="92"/>
        <v>not submittied</v>
      </c>
      <c r="R326" s="65" t="e">
        <f t="shared" si="93"/>
        <v>#NUM!</v>
      </c>
      <c r="W326" s="67">
        <f t="shared" si="94"/>
        <v>0</v>
      </c>
      <c r="X326" s="23">
        <f t="shared" si="95"/>
        <v>7629</v>
      </c>
      <c r="Y326" s="50" t="e">
        <f t="shared" si="96"/>
        <v>#REF!</v>
      </c>
      <c r="Z326" s="23" t="e">
        <f t="shared" si="97"/>
        <v>#REF!</v>
      </c>
      <c r="AA326" s="28" t="e">
        <f t="shared" si="89"/>
        <v>#REF!</v>
      </c>
      <c r="AB326" s="29" t="e">
        <f t="shared" si="90"/>
        <v>#REF!</v>
      </c>
      <c r="AC326" s="28" t="e">
        <f t="shared" si="98"/>
        <v>#REF!</v>
      </c>
      <c r="AD326" s="23" t="e">
        <f t="shared" si="99"/>
        <v>#REF!</v>
      </c>
      <c r="AE326" s="53">
        <f t="shared" si="100"/>
        <v>0</v>
      </c>
      <c r="AF326" s="53">
        <f t="shared" si="101"/>
        <v>0</v>
      </c>
      <c r="AG326" s="53">
        <f t="shared" si="102"/>
        <v>0</v>
      </c>
      <c r="AH326" s="36" t="e">
        <f t="shared" si="88"/>
        <v>#REF!</v>
      </c>
      <c r="AM326" s="23">
        <f t="shared" si="103"/>
        <v>0</v>
      </c>
    </row>
    <row r="327" spans="1:39" x14ac:dyDescent="0.2">
      <c r="A327" s="23">
        <v>324</v>
      </c>
      <c r="B327" s="23">
        <f>VLOOKUP($A327,'[1]פרופיל מציע  + מסמכים שיש להגיש'!$C$6:$H$16555,2)</f>
        <v>0</v>
      </c>
      <c r="C327" s="23" t="str">
        <f t="shared" si="91"/>
        <v>0</v>
      </c>
      <c r="D327" s="41"/>
      <c r="E327" s="43"/>
      <c r="F327" s="43"/>
      <c r="G327" s="42"/>
      <c r="H327" s="43"/>
      <c r="I327" s="43"/>
      <c r="J327" s="42"/>
      <c r="K327" s="42"/>
      <c r="L327" s="42"/>
      <c r="M327" s="57" t="str">
        <f t="shared" si="104"/>
        <v/>
      </c>
      <c r="N327" s="27" t="str">
        <f>IF(M327="","",VLOOKUP($A327,'[1]פרופיל מציע  + מסמכים שיש להגיש'!$C$6:$H$16555,4))</f>
        <v/>
      </c>
      <c r="O327" s="46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6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23" t="str">
        <f t="shared" si="92"/>
        <v>not submittied</v>
      </c>
      <c r="R327" s="65" t="e">
        <f t="shared" si="93"/>
        <v>#NUM!</v>
      </c>
      <c r="W327" s="67">
        <f t="shared" si="94"/>
        <v>0</v>
      </c>
      <c r="X327" s="23">
        <f t="shared" si="95"/>
        <v>7629</v>
      </c>
      <c r="Y327" s="50" t="e">
        <f t="shared" si="96"/>
        <v>#REF!</v>
      </c>
      <c r="Z327" s="23" t="e">
        <f t="shared" si="97"/>
        <v>#REF!</v>
      </c>
      <c r="AA327" s="28" t="e">
        <f t="shared" si="89"/>
        <v>#REF!</v>
      </c>
      <c r="AB327" s="29" t="e">
        <f t="shared" si="90"/>
        <v>#REF!</v>
      </c>
      <c r="AC327" s="28" t="e">
        <f t="shared" si="98"/>
        <v>#REF!</v>
      </c>
      <c r="AD327" s="23" t="e">
        <f t="shared" si="99"/>
        <v>#REF!</v>
      </c>
      <c r="AE327" s="53">
        <f t="shared" si="100"/>
        <v>0</v>
      </c>
      <c r="AF327" s="53">
        <f t="shared" si="101"/>
        <v>0</v>
      </c>
      <c r="AG327" s="53">
        <f t="shared" si="102"/>
        <v>0</v>
      </c>
      <c r="AH327" s="36" t="e">
        <f t="shared" si="88"/>
        <v>#REF!</v>
      </c>
      <c r="AM327" s="23">
        <f t="shared" si="103"/>
        <v>0</v>
      </c>
    </row>
    <row r="328" spans="1:39" x14ac:dyDescent="0.2">
      <c r="A328" s="23">
        <v>325</v>
      </c>
      <c r="B328" s="23">
        <f>VLOOKUP($A328,'[1]פרופיל מציע  + מסמכים שיש להגיש'!$C$6:$H$16555,2)</f>
        <v>0</v>
      </c>
      <c r="C328" s="23" t="str">
        <f t="shared" si="91"/>
        <v>0</v>
      </c>
      <c r="D328" s="41"/>
      <c r="E328" s="43"/>
      <c r="F328" s="43"/>
      <c r="G328" s="42"/>
      <c r="H328" s="43"/>
      <c r="I328" s="43"/>
      <c r="J328" s="42"/>
      <c r="K328" s="42"/>
      <c r="L328" s="42"/>
      <c r="M328" s="57" t="str">
        <f t="shared" si="104"/>
        <v/>
      </c>
      <c r="N328" s="27" t="str">
        <f>IF(M328="","",VLOOKUP($A328,'[1]פרופיל מציע  + מסמכים שיש להגיש'!$C$6:$H$16555,4))</f>
        <v/>
      </c>
      <c r="O328" s="46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6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23" t="str">
        <f t="shared" si="92"/>
        <v>not submittied</v>
      </c>
      <c r="R328" s="65" t="e">
        <f t="shared" si="93"/>
        <v>#NUM!</v>
      </c>
      <c r="W328" s="67">
        <f t="shared" si="94"/>
        <v>0</v>
      </c>
      <c r="X328" s="23">
        <f t="shared" si="95"/>
        <v>7629</v>
      </c>
      <c r="Y328" s="50" t="e">
        <f t="shared" si="96"/>
        <v>#REF!</v>
      </c>
      <c r="Z328" s="23" t="e">
        <f t="shared" si="97"/>
        <v>#REF!</v>
      </c>
      <c r="AA328" s="28" t="e">
        <f t="shared" si="89"/>
        <v>#REF!</v>
      </c>
      <c r="AB328" s="29" t="e">
        <f t="shared" si="90"/>
        <v>#REF!</v>
      </c>
      <c r="AC328" s="28" t="e">
        <f t="shared" si="98"/>
        <v>#REF!</v>
      </c>
      <c r="AD328" s="23" t="e">
        <f t="shared" si="99"/>
        <v>#REF!</v>
      </c>
      <c r="AE328" s="53">
        <f t="shared" si="100"/>
        <v>0</v>
      </c>
      <c r="AF328" s="53">
        <f t="shared" si="101"/>
        <v>0</v>
      </c>
      <c r="AG328" s="53">
        <f t="shared" si="102"/>
        <v>0</v>
      </c>
      <c r="AH328" s="36" t="e">
        <f t="shared" si="88"/>
        <v>#REF!</v>
      </c>
      <c r="AM328" s="23">
        <f t="shared" si="103"/>
        <v>0</v>
      </c>
    </row>
    <row r="329" spans="1:39" x14ac:dyDescent="0.2">
      <c r="A329" s="23">
        <v>326</v>
      </c>
      <c r="B329" s="23">
        <f>VLOOKUP($A329,'[1]פרופיל מציע  + מסמכים שיש להגיש'!$C$6:$H$16555,2)</f>
        <v>0</v>
      </c>
      <c r="C329" s="23" t="str">
        <f t="shared" si="91"/>
        <v>0</v>
      </c>
      <c r="D329" s="41"/>
      <c r="E329" s="43"/>
      <c r="F329" s="43"/>
      <c r="G329" s="42"/>
      <c r="H329" s="43"/>
      <c r="I329" s="43"/>
      <c r="J329" s="42"/>
      <c r="K329" s="42"/>
      <c r="L329" s="42"/>
      <c r="M329" s="57" t="str">
        <f t="shared" si="104"/>
        <v/>
      </c>
      <c r="N329" s="27" t="str">
        <f>IF(M329="","",VLOOKUP($A329,'[1]פרופיל מציע  + מסמכים שיש להגיש'!$C$6:$H$16555,4))</f>
        <v/>
      </c>
      <c r="O329" s="46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6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23" t="str">
        <f t="shared" si="92"/>
        <v>not submittied</v>
      </c>
      <c r="R329" s="65" t="e">
        <f t="shared" si="93"/>
        <v>#NUM!</v>
      </c>
      <c r="W329" s="67">
        <f t="shared" si="94"/>
        <v>0</v>
      </c>
      <c r="X329" s="23">
        <f t="shared" si="95"/>
        <v>7629</v>
      </c>
      <c r="Y329" s="50" t="e">
        <f t="shared" si="96"/>
        <v>#REF!</v>
      </c>
      <c r="Z329" s="23" t="e">
        <f t="shared" si="97"/>
        <v>#REF!</v>
      </c>
      <c r="AA329" s="28" t="e">
        <f t="shared" si="89"/>
        <v>#REF!</v>
      </c>
      <c r="AB329" s="29" t="e">
        <f t="shared" si="90"/>
        <v>#REF!</v>
      </c>
      <c r="AC329" s="28" t="e">
        <f t="shared" si="98"/>
        <v>#REF!</v>
      </c>
      <c r="AD329" s="23" t="e">
        <f t="shared" si="99"/>
        <v>#REF!</v>
      </c>
      <c r="AE329" s="53">
        <f t="shared" si="100"/>
        <v>0</v>
      </c>
      <c r="AF329" s="53">
        <f t="shared" si="101"/>
        <v>0</v>
      </c>
      <c r="AG329" s="53">
        <f t="shared" si="102"/>
        <v>0</v>
      </c>
      <c r="AH329" s="36" t="e">
        <f t="shared" ref="AH329:AH392" si="105">SUM(W329:AG329)</f>
        <v>#REF!</v>
      </c>
      <c r="AM329" s="23">
        <f t="shared" si="103"/>
        <v>0</v>
      </c>
    </row>
    <row r="330" spans="1:39" x14ac:dyDescent="0.2">
      <c r="A330" s="23">
        <v>327</v>
      </c>
      <c r="B330" s="23">
        <f>VLOOKUP($A330,'[1]פרופיל מציע  + מסמכים שיש להגיש'!$C$6:$H$16555,2)</f>
        <v>0</v>
      </c>
      <c r="C330" s="23" t="str">
        <f t="shared" si="91"/>
        <v>0</v>
      </c>
      <c r="D330" s="41"/>
      <c r="E330" s="43"/>
      <c r="F330" s="43"/>
      <c r="G330" s="42"/>
      <c r="H330" s="43"/>
      <c r="I330" s="43"/>
      <c r="J330" s="42"/>
      <c r="K330" s="42"/>
      <c r="L330" s="42"/>
      <c r="M330" s="57" t="str">
        <f t="shared" si="104"/>
        <v/>
      </c>
      <c r="N330" s="27" t="str">
        <f>IF(M330="","",VLOOKUP($A330,'[1]פרופיל מציע  + מסמכים שיש להגיש'!$C$6:$H$16555,4))</f>
        <v/>
      </c>
      <c r="O330" s="46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6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23" t="str">
        <f t="shared" si="92"/>
        <v>not submittied</v>
      </c>
      <c r="R330" s="65" t="e">
        <f t="shared" si="93"/>
        <v>#NUM!</v>
      </c>
      <c r="W330" s="67">
        <f t="shared" si="94"/>
        <v>0</v>
      </c>
      <c r="X330" s="23">
        <f t="shared" si="95"/>
        <v>7629</v>
      </c>
      <c r="Y330" s="50" t="e">
        <f t="shared" si="96"/>
        <v>#REF!</v>
      </c>
      <c r="Z330" s="23" t="e">
        <f t="shared" si="97"/>
        <v>#REF!</v>
      </c>
      <c r="AA330" s="28" t="e">
        <f t="shared" si="89"/>
        <v>#REF!</v>
      </c>
      <c r="AB330" s="29" t="e">
        <f t="shared" si="90"/>
        <v>#REF!</v>
      </c>
      <c r="AC330" s="28" t="e">
        <f t="shared" si="98"/>
        <v>#REF!</v>
      </c>
      <c r="AD330" s="23" t="e">
        <f t="shared" si="99"/>
        <v>#REF!</v>
      </c>
      <c r="AE330" s="53">
        <f t="shared" si="100"/>
        <v>0</v>
      </c>
      <c r="AF330" s="53">
        <f t="shared" si="101"/>
        <v>0</v>
      </c>
      <c r="AG330" s="53">
        <f t="shared" si="102"/>
        <v>0</v>
      </c>
      <c r="AH330" s="36" t="e">
        <f t="shared" si="105"/>
        <v>#REF!</v>
      </c>
      <c r="AM330" s="23">
        <f t="shared" si="103"/>
        <v>0</v>
      </c>
    </row>
    <row r="331" spans="1:39" x14ac:dyDescent="0.2">
      <c r="A331" s="23">
        <v>328</v>
      </c>
      <c r="B331" s="23">
        <f>VLOOKUP($A331,'[1]פרופיל מציע  + מסמכים שיש להגיש'!$C$6:$H$16555,2)</f>
        <v>0</v>
      </c>
      <c r="C331" s="23" t="str">
        <f t="shared" si="91"/>
        <v>0</v>
      </c>
      <c r="D331" s="41"/>
      <c r="E331" s="43"/>
      <c r="F331" s="43"/>
      <c r="G331" s="42"/>
      <c r="H331" s="43"/>
      <c r="I331" s="43"/>
      <c r="J331" s="42"/>
      <c r="K331" s="42"/>
      <c r="L331" s="42"/>
      <c r="M331" s="57" t="str">
        <f t="shared" si="104"/>
        <v/>
      </c>
      <c r="N331" s="27" t="str">
        <f>IF(M331="","",VLOOKUP($A331,'[1]פרופיל מציע  + מסמכים שיש להגיש'!$C$6:$H$16555,4))</f>
        <v/>
      </c>
      <c r="O331" s="46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6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23" t="str">
        <f t="shared" si="92"/>
        <v>not submittied</v>
      </c>
      <c r="R331" s="65" t="e">
        <f t="shared" si="93"/>
        <v>#NUM!</v>
      </c>
      <c r="W331" s="67">
        <f t="shared" si="94"/>
        <v>0</v>
      </c>
      <c r="X331" s="23">
        <f t="shared" si="95"/>
        <v>7629</v>
      </c>
      <c r="Y331" s="50" t="e">
        <f t="shared" si="96"/>
        <v>#REF!</v>
      </c>
      <c r="Z331" s="23" t="e">
        <f t="shared" si="97"/>
        <v>#REF!</v>
      </c>
      <c r="AA331" s="28" t="e">
        <f t="shared" si="89"/>
        <v>#REF!</v>
      </c>
      <c r="AB331" s="29" t="e">
        <f t="shared" si="90"/>
        <v>#REF!</v>
      </c>
      <c r="AC331" s="28" t="e">
        <f t="shared" si="98"/>
        <v>#REF!</v>
      </c>
      <c r="AD331" s="23" t="e">
        <f t="shared" si="99"/>
        <v>#REF!</v>
      </c>
      <c r="AE331" s="53">
        <f t="shared" si="100"/>
        <v>0</v>
      </c>
      <c r="AF331" s="53">
        <f t="shared" si="101"/>
        <v>0</v>
      </c>
      <c r="AG331" s="53">
        <f t="shared" si="102"/>
        <v>0</v>
      </c>
      <c r="AH331" s="36" t="e">
        <f t="shared" si="105"/>
        <v>#REF!</v>
      </c>
      <c r="AM331" s="23">
        <f t="shared" si="103"/>
        <v>0</v>
      </c>
    </row>
    <row r="332" spans="1:39" x14ac:dyDescent="0.2">
      <c r="A332" s="23">
        <v>329</v>
      </c>
      <c r="B332" s="23">
        <f>VLOOKUP($A332,'[1]פרופיל מציע  + מסמכים שיש להגיש'!$C$6:$H$16555,2)</f>
        <v>0</v>
      </c>
      <c r="C332" s="23" t="str">
        <f t="shared" si="91"/>
        <v>0</v>
      </c>
      <c r="D332" s="41"/>
      <c r="E332" s="43"/>
      <c r="F332" s="43"/>
      <c r="G332" s="42"/>
      <c r="H332" s="43"/>
      <c r="I332" s="43"/>
      <c r="J332" s="42"/>
      <c r="K332" s="42"/>
      <c r="L332" s="42"/>
      <c r="M332" s="57" t="str">
        <f t="shared" si="104"/>
        <v/>
      </c>
      <c r="N332" s="27" t="str">
        <f>IF(M332="","",VLOOKUP($A332,'[1]פרופיל מציע  + מסמכים שיש להגיש'!$C$6:$H$16555,4))</f>
        <v/>
      </c>
      <c r="O332" s="46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6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23" t="str">
        <f t="shared" si="92"/>
        <v>not submittied</v>
      </c>
      <c r="R332" s="65" t="e">
        <f t="shared" si="93"/>
        <v>#NUM!</v>
      </c>
      <c r="W332" s="67">
        <f t="shared" si="94"/>
        <v>0</v>
      </c>
      <c r="X332" s="23">
        <f t="shared" si="95"/>
        <v>7629</v>
      </c>
      <c r="Y332" s="50" t="e">
        <f t="shared" si="96"/>
        <v>#REF!</v>
      </c>
      <c r="Z332" s="23" t="e">
        <f t="shared" si="97"/>
        <v>#REF!</v>
      </c>
      <c r="AA332" s="28" t="e">
        <f t="shared" si="89"/>
        <v>#REF!</v>
      </c>
      <c r="AB332" s="29" t="e">
        <f t="shared" si="90"/>
        <v>#REF!</v>
      </c>
      <c r="AC332" s="28" t="e">
        <f t="shared" si="98"/>
        <v>#REF!</v>
      </c>
      <c r="AD332" s="23" t="e">
        <f t="shared" si="99"/>
        <v>#REF!</v>
      </c>
      <c r="AE332" s="53">
        <f t="shared" si="100"/>
        <v>0</v>
      </c>
      <c r="AF332" s="53">
        <f t="shared" si="101"/>
        <v>0</v>
      </c>
      <c r="AG332" s="53">
        <f t="shared" si="102"/>
        <v>0</v>
      </c>
      <c r="AH332" s="36" t="e">
        <f t="shared" si="105"/>
        <v>#REF!</v>
      </c>
      <c r="AM332" s="23">
        <f t="shared" si="103"/>
        <v>0</v>
      </c>
    </row>
    <row r="333" spans="1:39" x14ac:dyDescent="0.2">
      <c r="A333" s="23">
        <v>330</v>
      </c>
      <c r="B333" s="23">
        <f>VLOOKUP($A333,'[1]פרופיל מציע  + מסמכים שיש להגיש'!$C$6:$H$16555,2)</f>
        <v>0</v>
      </c>
      <c r="C333" s="23" t="str">
        <f t="shared" si="91"/>
        <v>0</v>
      </c>
      <c r="D333" s="41"/>
      <c r="E333" s="43"/>
      <c r="F333" s="43"/>
      <c r="G333" s="42"/>
      <c r="H333" s="43"/>
      <c r="I333" s="43"/>
      <c r="J333" s="42"/>
      <c r="K333" s="42"/>
      <c r="L333" s="42"/>
      <c r="M333" s="57" t="str">
        <f t="shared" si="104"/>
        <v/>
      </c>
      <c r="N333" s="27" t="str">
        <f>IF(M333="","",VLOOKUP($A333,'[1]פרופיל מציע  + מסמכים שיש להגיש'!$C$6:$H$16555,4))</f>
        <v/>
      </c>
      <c r="O333" s="46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6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23" t="str">
        <f t="shared" si="92"/>
        <v>not submittied</v>
      </c>
      <c r="R333" s="65" t="e">
        <f t="shared" si="93"/>
        <v>#NUM!</v>
      </c>
      <c r="W333" s="67">
        <f t="shared" si="94"/>
        <v>0</v>
      </c>
      <c r="X333" s="23">
        <f t="shared" si="95"/>
        <v>7629</v>
      </c>
      <c r="Y333" s="50" t="e">
        <f t="shared" si="96"/>
        <v>#REF!</v>
      </c>
      <c r="Z333" s="23" t="e">
        <f t="shared" si="97"/>
        <v>#REF!</v>
      </c>
      <c r="AA333" s="28" t="e">
        <f t="shared" si="89"/>
        <v>#REF!</v>
      </c>
      <c r="AB333" s="29" t="e">
        <f t="shared" si="90"/>
        <v>#REF!</v>
      </c>
      <c r="AC333" s="28" t="e">
        <f t="shared" si="98"/>
        <v>#REF!</v>
      </c>
      <c r="AD333" s="23" t="e">
        <f t="shared" si="99"/>
        <v>#REF!</v>
      </c>
      <c r="AE333" s="53">
        <f t="shared" si="100"/>
        <v>0</v>
      </c>
      <c r="AF333" s="53">
        <f t="shared" si="101"/>
        <v>0</v>
      </c>
      <c r="AG333" s="53">
        <f t="shared" si="102"/>
        <v>0</v>
      </c>
      <c r="AH333" s="36" t="e">
        <f t="shared" si="105"/>
        <v>#REF!</v>
      </c>
      <c r="AM333" s="23">
        <f t="shared" si="103"/>
        <v>0</v>
      </c>
    </row>
    <row r="334" spans="1:39" x14ac:dyDescent="0.2">
      <c r="A334" s="23">
        <v>331</v>
      </c>
      <c r="B334" s="23">
        <f>VLOOKUP($A334,'[1]פרופיל מציע  + מסמכים שיש להגיש'!$C$6:$H$16555,2)</f>
        <v>0</v>
      </c>
      <c r="C334" s="23" t="str">
        <f t="shared" si="91"/>
        <v>0</v>
      </c>
      <c r="D334" s="41"/>
      <c r="E334" s="43"/>
      <c r="F334" s="43"/>
      <c r="G334" s="42"/>
      <c r="H334" s="43"/>
      <c r="I334" s="43"/>
      <c r="J334" s="42"/>
      <c r="K334" s="42"/>
      <c r="L334" s="42"/>
      <c r="M334" s="57" t="str">
        <f t="shared" si="104"/>
        <v/>
      </c>
      <c r="N334" s="27" t="str">
        <f>IF(M334="","",VLOOKUP($A334,'[1]פרופיל מציע  + מסמכים שיש להגיש'!$C$6:$H$16555,4))</f>
        <v/>
      </c>
      <c r="O334" s="46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6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23" t="str">
        <f t="shared" si="92"/>
        <v>not submittied</v>
      </c>
      <c r="R334" s="65" t="e">
        <f t="shared" si="93"/>
        <v>#NUM!</v>
      </c>
      <c r="W334" s="67">
        <f t="shared" si="94"/>
        <v>0</v>
      </c>
      <c r="X334" s="23">
        <f t="shared" si="95"/>
        <v>7629</v>
      </c>
      <c r="Y334" s="50" t="e">
        <f t="shared" si="96"/>
        <v>#REF!</v>
      </c>
      <c r="Z334" s="23" t="e">
        <f t="shared" si="97"/>
        <v>#REF!</v>
      </c>
      <c r="AA334" s="28" t="e">
        <f t="shared" si="89"/>
        <v>#REF!</v>
      </c>
      <c r="AB334" s="29" t="e">
        <f t="shared" si="90"/>
        <v>#REF!</v>
      </c>
      <c r="AC334" s="28" t="e">
        <f t="shared" si="98"/>
        <v>#REF!</v>
      </c>
      <c r="AD334" s="23" t="e">
        <f t="shared" si="99"/>
        <v>#REF!</v>
      </c>
      <c r="AE334" s="53">
        <f t="shared" si="100"/>
        <v>0</v>
      </c>
      <c r="AF334" s="53">
        <f t="shared" si="101"/>
        <v>0</v>
      </c>
      <c r="AG334" s="53">
        <f t="shared" si="102"/>
        <v>0</v>
      </c>
      <c r="AH334" s="36" t="e">
        <f t="shared" si="105"/>
        <v>#REF!</v>
      </c>
      <c r="AM334" s="23">
        <f t="shared" si="103"/>
        <v>0</v>
      </c>
    </row>
    <row r="335" spans="1:39" x14ac:dyDescent="0.2">
      <c r="A335" s="23">
        <v>332</v>
      </c>
      <c r="B335" s="23">
        <f>VLOOKUP($A335,'[1]פרופיל מציע  + מסמכים שיש להגיש'!$C$6:$H$16555,2)</f>
        <v>0</v>
      </c>
      <c r="C335" s="23" t="str">
        <f t="shared" si="91"/>
        <v>0</v>
      </c>
      <c r="D335" s="41"/>
      <c r="E335" s="43"/>
      <c r="F335" s="43"/>
      <c r="G335" s="42"/>
      <c r="H335" s="43"/>
      <c r="I335" s="43"/>
      <c r="J335" s="42"/>
      <c r="K335" s="42"/>
      <c r="L335" s="42"/>
      <c r="M335" s="57" t="str">
        <f t="shared" si="104"/>
        <v/>
      </c>
      <c r="N335" s="27" t="str">
        <f>IF(M335="","",VLOOKUP($A335,'[1]פרופיל מציע  + מסמכים שיש להגיש'!$C$6:$H$16555,4))</f>
        <v/>
      </c>
      <c r="O335" s="46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6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23" t="str">
        <f t="shared" si="92"/>
        <v>not submittied</v>
      </c>
      <c r="R335" s="65" t="e">
        <f t="shared" si="93"/>
        <v>#NUM!</v>
      </c>
      <c r="W335" s="67">
        <f t="shared" si="94"/>
        <v>0</v>
      </c>
      <c r="X335" s="23">
        <f t="shared" si="95"/>
        <v>7629</v>
      </c>
      <c r="Y335" s="50" t="e">
        <f t="shared" si="96"/>
        <v>#REF!</v>
      </c>
      <c r="Z335" s="23" t="e">
        <f t="shared" si="97"/>
        <v>#REF!</v>
      </c>
      <c r="AA335" s="28" t="e">
        <f t="shared" si="89"/>
        <v>#REF!</v>
      </c>
      <c r="AB335" s="29" t="e">
        <f t="shared" si="90"/>
        <v>#REF!</v>
      </c>
      <c r="AC335" s="28" t="e">
        <f t="shared" si="98"/>
        <v>#REF!</v>
      </c>
      <c r="AD335" s="23" t="e">
        <f t="shared" si="99"/>
        <v>#REF!</v>
      </c>
      <c r="AE335" s="53">
        <f t="shared" si="100"/>
        <v>0</v>
      </c>
      <c r="AF335" s="53">
        <f t="shared" si="101"/>
        <v>0</v>
      </c>
      <c r="AG335" s="53">
        <f t="shared" si="102"/>
        <v>0</v>
      </c>
      <c r="AH335" s="36" t="e">
        <f t="shared" si="105"/>
        <v>#REF!</v>
      </c>
      <c r="AM335" s="23">
        <f t="shared" si="103"/>
        <v>0</v>
      </c>
    </row>
    <row r="336" spans="1:39" x14ac:dyDescent="0.2">
      <c r="A336" s="23">
        <v>333</v>
      </c>
      <c r="B336" s="23">
        <f>VLOOKUP($A336,'[1]פרופיל מציע  + מסמכים שיש להגיש'!$C$6:$H$16555,2)</f>
        <v>0</v>
      </c>
      <c r="C336" s="23" t="str">
        <f t="shared" si="91"/>
        <v>0</v>
      </c>
      <c r="D336" s="41"/>
      <c r="E336" s="43"/>
      <c r="F336" s="43"/>
      <c r="G336" s="42"/>
      <c r="H336" s="43"/>
      <c r="I336" s="43"/>
      <c r="J336" s="42"/>
      <c r="K336" s="42"/>
      <c r="L336" s="42"/>
      <c r="M336" s="57" t="str">
        <f t="shared" si="104"/>
        <v/>
      </c>
      <c r="N336" s="27" t="str">
        <f>IF(M336="","",VLOOKUP($A336,'[1]פרופיל מציע  + מסמכים שיש להגיש'!$C$6:$H$16555,4))</f>
        <v/>
      </c>
      <c r="O336" s="46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6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23" t="str">
        <f t="shared" si="92"/>
        <v>not submittied</v>
      </c>
      <c r="R336" s="65" t="e">
        <f t="shared" si="93"/>
        <v>#NUM!</v>
      </c>
      <c r="W336" s="67">
        <f t="shared" si="94"/>
        <v>0</v>
      </c>
      <c r="X336" s="23">
        <f t="shared" si="95"/>
        <v>7629</v>
      </c>
      <c r="Y336" s="50" t="e">
        <f t="shared" si="96"/>
        <v>#REF!</v>
      </c>
      <c r="Z336" s="23" t="e">
        <f t="shared" si="97"/>
        <v>#REF!</v>
      </c>
      <c r="AA336" s="28" t="e">
        <f t="shared" si="89"/>
        <v>#REF!</v>
      </c>
      <c r="AB336" s="29" t="e">
        <f t="shared" si="90"/>
        <v>#REF!</v>
      </c>
      <c r="AC336" s="28" t="e">
        <f t="shared" si="98"/>
        <v>#REF!</v>
      </c>
      <c r="AD336" s="23" t="e">
        <f t="shared" si="99"/>
        <v>#REF!</v>
      </c>
      <c r="AE336" s="53">
        <f t="shared" si="100"/>
        <v>0</v>
      </c>
      <c r="AF336" s="53">
        <f t="shared" si="101"/>
        <v>0</v>
      </c>
      <c r="AG336" s="53">
        <f t="shared" si="102"/>
        <v>0</v>
      </c>
      <c r="AH336" s="36" t="e">
        <f t="shared" si="105"/>
        <v>#REF!</v>
      </c>
      <c r="AM336" s="23">
        <f t="shared" si="103"/>
        <v>0</v>
      </c>
    </row>
    <row r="337" spans="1:39" x14ac:dyDescent="0.2">
      <c r="A337" s="23">
        <v>334</v>
      </c>
      <c r="B337" s="23">
        <f>VLOOKUP($A337,'[1]פרופיל מציע  + מסמכים שיש להגיש'!$C$6:$H$16555,2)</f>
        <v>0</v>
      </c>
      <c r="C337" s="23" t="str">
        <f t="shared" si="91"/>
        <v>0</v>
      </c>
      <c r="D337" s="41"/>
      <c r="E337" s="43"/>
      <c r="F337" s="43"/>
      <c r="G337" s="42"/>
      <c r="H337" s="43"/>
      <c r="I337" s="43"/>
      <c r="J337" s="42"/>
      <c r="K337" s="42"/>
      <c r="L337" s="42"/>
      <c r="M337" s="57" t="str">
        <f t="shared" si="104"/>
        <v/>
      </c>
      <c r="N337" s="27" t="str">
        <f>IF(M337="","",VLOOKUP($A337,'[1]פרופיל מציע  + מסמכים שיש להגיש'!$C$6:$H$16555,4))</f>
        <v/>
      </c>
      <c r="O337" s="46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6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23" t="str">
        <f t="shared" si="92"/>
        <v>not submittied</v>
      </c>
      <c r="R337" s="65" t="e">
        <f t="shared" si="93"/>
        <v>#NUM!</v>
      </c>
      <c r="W337" s="67">
        <f t="shared" si="94"/>
        <v>0</v>
      </c>
      <c r="X337" s="23">
        <f t="shared" si="95"/>
        <v>7629</v>
      </c>
      <c r="Y337" s="50" t="e">
        <f t="shared" si="96"/>
        <v>#REF!</v>
      </c>
      <c r="Z337" s="23" t="e">
        <f t="shared" si="97"/>
        <v>#REF!</v>
      </c>
      <c r="AA337" s="28" t="e">
        <f t="shared" si="89"/>
        <v>#REF!</v>
      </c>
      <c r="AB337" s="29" t="e">
        <f t="shared" si="90"/>
        <v>#REF!</v>
      </c>
      <c r="AC337" s="28" t="e">
        <f t="shared" si="98"/>
        <v>#REF!</v>
      </c>
      <c r="AD337" s="23" t="e">
        <f t="shared" si="99"/>
        <v>#REF!</v>
      </c>
      <c r="AE337" s="53">
        <f t="shared" si="100"/>
        <v>0</v>
      </c>
      <c r="AF337" s="53">
        <f t="shared" si="101"/>
        <v>0</v>
      </c>
      <c r="AG337" s="53">
        <f t="shared" si="102"/>
        <v>0</v>
      </c>
      <c r="AH337" s="36" t="e">
        <f t="shared" si="105"/>
        <v>#REF!</v>
      </c>
      <c r="AM337" s="23">
        <f t="shared" si="103"/>
        <v>0</v>
      </c>
    </row>
    <row r="338" spans="1:39" x14ac:dyDescent="0.2">
      <c r="A338" s="23">
        <v>335</v>
      </c>
      <c r="B338" s="23">
        <f>VLOOKUP($A338,'[1]פרופיל מציע  + מסמכים שיש להגיש'!$C$6:$H$16555,2)</f>
        <v>0</v>
      </c>
      <c r="C338" s="23" t="str">
        <f t="shared" si="91"/>
        <v>0</v>
      </c>
      <c r="D338" s="41"/>
      <c r="E338" s="43"/>
      <c r="F338" s="43"/>
      <c r="G338" s="42"/>
      <c r="H338" s="43"/>
      <c r="I338" s="43"/>
      <c r="J338" s="42"/>
      <c r="K338" s="42"/>
      <c r="L338" s="42"/>
      <c r="M338" s="57" t="str">
        <f t="shared" si="104"/>
        <v/>
      </c>
      <c r="N338" s="27" t="str">
        <f>IF(M338="","",VLOOKUP($A338,'[1]פרופיל מציע  + מסמכים שיש להגיש'!$C$6:$H$16555,4))</f>
        <v/>
      </c>
      <c r="O338" s="46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6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23" t="str">
        <f t="shared" si="92"/>
        <v>not submittied</v>
      </c>
      <c r="R338" s="65" t="e">
        <f t="shared" si="93"/>
        <v>#NUM!</v>
      </c>
      <c r="W338" s="67">
        <f t="shared" si="94"/>
        <v>0</v>
      </c>
      <c r="X338" s="23">
        <f t="shared" si="95"/>
        <v>7629</v>
      </c>
      <c r="Y338" s="50" t="e">
        <f t="shared" si="96"/>
        <v>#REF!</v>
      </c>
      <c r="Z338" s="23" t="e">
        <f t="shared" si="97"/>
        <v>#REF!</v>
      </c>
      <c r="AA338" s="28" t="e">
        <f t="shared" si="89"/>
        <v>#REF!</v>
      </c>
      <c r="AB338" s="29" t="e">
        <f t="shared" si="90"/>
        <v>#REF!</v>
      </c>
      <c r="AC338" s="28" t="e">
        <f t="shared" si="98"/>
        <v>#REF!</v>
      </c>
      <c r="AD338" s="23" t="e">
        <f t="shared" si="99"/>
        <v>#REF!</v>
      </c>
      <c r="AE338" s="53">
        <f t="shared" si="100"/>
        <v>0</v>
      </c>
      <c r="AF338" s="53">
        <f t="shared" si="101"/>
        <v>0</v>
      </c>
      <c r="AG338" s="53">
        <f t="shared" si="102"/>
        <v>0</v>
      </c>
      <c r="AH338" s="36" t="e">
        <f t="shared" si="105"/>
        <v>#REF!</v>
      </c>
      <c r="AM338" s="23">
        <f t="shared" si="103"/>
        <v>0</v>
      </c>
    </row>
    <row r="339" spans="1:39" x14ac:dyDescent="0.2">
      <c r="A339" s="23">
        <v>336</v>
      </c>
      <c r="B339" s="23">
        <f>VLOOKUP($A339,'[1]פרופיל מציע  + מסמכים שיש להגיש'!$C$6:$H$16555,2)</f>
        <v>0</v>
      </c>
      <c r="C339" s="23" t="str">
        <f t="shared" si="91"/>
        <v>0</v>
      </c>
      <c r="D339" s="41"/>
      <c r="E339" s="43"/>
      <c r="F339" s="43"/>
      <c r="G339" s="42"/>
      <c r="H339" s="43"/>
      <c r="I339" s="43"/>
      <c r="J339" s="42"/>
      <c r="K339" s="42"/>
      <c r="L339" s="42"/>
      <c r="M339" s="57" t="str">
        <f t="shared" si="104"/>
        <v/>
      </c>
      <c r="N339" s="27" t="str">
        <f>IF(M339="","",VLOOKUP($A339,'[1]פרופיל מציע  + מסמכים שיש להגיש'!$C$6:$H$16555,4))</f>
        <v/>
      </c>
      <c r="O339" s="46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6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23" t="str">
        <f t="shared" si="92"/>
        <v>not submittied</v>
      </c>
      <c r="R339" s="65" t="e">
        <f t="shared" si="93"/>
        <v>#NUM!</v>
      </c>
      <c r="W339" s="67">
        <f t="shared" si="94"/>
        <v>0</v>
      </c>
      <c r="X339" s="23">
        <f t="shared" si="95"/>
        <v>7629</v>
      </c>
      <c r="Y339" s="50" t="e">
        <f t="shared" si="96"/>
        <v>#REF!</v>
      </c>
      <c r="Z339" s="23" t="e">
        <f t="shared" si="97"/>
        <v>#REF!</v>
      </c>
      <c r="AA339" s="28" t="e">
        <f t="shared" si="89"/>
        <v>#REF!</v>
      </c>
      <c r="AB339" s="29" t="e">
        <f t="shared" si="90"/>
        <v>#REF!</v>
      </c>
      <c r="AC339" s="28" t="e">
        <f t="shared" si="98"/>
        <v>#REF!</v>
      </c>
      <c r="AD339" s="23" t="e">
        <f t="shared" si="99"/>
        <v>#REF!</v>
      </c>
      <c r="AE339" s="53">
        <f t="shared" si="100"/>
        <v>0</v>
      </c>
      <c r="AF339" s="53">
        <f t="shared" si="101"/>
        <v>0</v>
      </c>
      <c r="AG339" s="53">
        <f t="shared" si="102"/>
        <v>0</v>
      </c>
      <c r="AH339" s="36" t="e">
        <f t="shared" si="105"/>
        <v>#REF!</v>
      </c>
      <c r="AM339" s="23">
        <f t="shared" si="103"/>
        <v>0</v>
      </c>
    </row>
    <row r="340" spans="1:39" x14ac:dyDescent="0.2">
      <c r="A340" s="23">
        <v>337</v>
      </c>
      <c r="B340" s="23">
        <f>VLOOKUP($A340,'[1]פרופיל מציע  + מסמכים שיש להגיש'!$C$6:$H$16555,2)</f>
        <v>0</v>
      </c>
      <c r="C340" s="23" t="str">
        <f t="shared" si="91"/>
        <v>0</v>
      </c>
      <c r="D340" s="41"/>
      <c r="E340" s="43"/>
      <c r="F340" s="43"/>
      <c r="G340" s="42"/>
      <c r="H340" s="43"/>
      <c r="I340" s="43"/>
      <c r="J340" s="42"/>
      <c r="K340" s="42"/>
      <c r="L340" s="42"/>
      <c r="M340" s="57" t="str">
        <f t="shared" si="104"/>
        <v/>
      </c>
      <c r="N340" s="27" t="str">
        <f>IF(M340="","",VLOOKUP($A340,'[1]פרופיל מציע  + מסמכים שיש להגיש'!$C$6:$H$16555,4))</f>
        <v/>
      </c>
      <c r="O340" s="46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6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23" t="str">
        <f t="shared" si="92"/>
        <v>not submittied</v>
      </c>
      <c r="R340" s="65" t="e">
        <f t="shared" si="93"/>
        <v>#NUM!</v>
      </c>
      <c r="W340" s="67">
        <f t="shared" si="94"/>
        <v>0</v>
      </c>
      <c r="X340" s="23">
        <f t="shared" si="95"/>
        <v>7629</v>
      </c>
      <c r="Y340" s="50" t="e">
        <f t="shared" si="96"/>
        <v>#REF!</v>
      </c>
      <c r="Z340" s="23" t="e">
        <f t="shared" si="97"/>
        <v>#REF!</v>
      </c>
      <c r="AA340" s="28" t="e">
        <f t="shared" si="89"/>
        <v>#REF!</v>
      </c>
      <c r="AB340" s="29" t="e">
        <f t="shared" si="90"/>
        <v>#REF!</v>
      </c>
      <c r="AC340" s="28" t="e">
        <f t="shared" si="98"/>
        <v>#REF!</v>
      </c>
      <c r="AD340" s="23" t="e">
        <f t="shared" si="99"/>
        <v>#REF!</v>
      </c>
      <c r="AE340" s="53">
        <f t="shared" si="100"/>
        <v>0</v>
      </c>
      <c r="AF340" s="53">
        <f t="shared" si="101"/>
        <v>0</v>
      </c>
      <c r="AG340" s="53">
        <f t="shared" si="102"/>
        <v>0</v>
      </c>
      <c r="AH340" s="36" t="e">
        <f t="shared" si="105"/>
        <v>#REF!</v>
      </c>
      <c r="AM340" s="23">
        <f t="shared" si="103"/>
        <v>0</v>
      </c>
    </row>
    <row r="341" spans="1:39" x14ac:dyDescent="0.2">
      <c r="A341" s="23">
        <v>338</v>
      </c>
      <c r="B341" s="23">
        <f>VLOOKUP($A341,'[1]פרופיל מציע  + מסמכים שיש להגיש'!$C$6:$H$16555,2)</f>
        <v>0</v>
      </c>
      <c r="C341" s="23" t="str">
        <f t="shared" si="91"/>
        <v>0</v>
      </c>
      <c r="D341" s="41"/>
      <c r="E341" s="43"/>
      <c r="F341" s="43"/>
      <c r="G341" s="42"/>
      <c r="H341" s="43"/>
      <c r="I341" s="43"/>
      <c r="J341" s="42"/>
      <c r="K341" s="42"/>
      <c r="L341" s="42"/>
      <c r="M341" s="57" t="str">
        <f t="shared" si="104"/>
        <v/>
      </c>
      <c r="N341" s="27" t="str">
        <f>IF(M341="","",VLOOKUP($A341,'[1]פרופיל מציע  + מסמכים שיש להגיש'!$C$6:$H$16555,4))</f>
        <v/>
      </c>
      <c r="O341" s="46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6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23" t="str">
        <f t="shared" si="92"/>
        <v>not submittied</v>
      </c>
      <c r="R341" s="65" t="e">
        <f t="shared" si="93"/>
        <v>#NUM!</v>
      </c>
      <c r="W341" s="67">
        <f t="shared" si="94"/>
        <v>0</v>
      </c>
      <c r="X341" s="23">
        <f t="shared" si="95"/>
        <v>7629</v>
      </c>
      <c r="Y341" s="50" t="e">
        <f t="shared" si="96"/>
        <v>#REF!</v>
      </c>
      <c r="Z341" s="23" t="e">
        <f t="shared" si="97"/>
        <v>#REF!</v>
      </c>
      <c r="AA341" s="28" t="e">
        <f t="shared" si="89"/>
        <v>#REF!</v>
      </c>
      <c r="AB341" s="29" t="e">
        <f t="shared" si="90"/>
        <v>#REF!</v>
      </c>
      <c r="AC341" s="28" t="e">
        <f t="shared" si="98"/>
        <v>#REF!</v>
      </c>
      <c r="AD341" s="23" t="e">
        <f t="shared" si="99"/>
        <v>#REF!</v>
      </c>
      <c r="AE341" s="53">
        <f t="shared" si="100"/>
        <v>0</v>
      </c>
      <c r="AF341" s="53">
        <f t="shared" si="101"/>
        <v>0</v>
      </c>
      <c r="AG341" s="53">
        <f t="shared" si="102"/>
        <v>0</v>
      </c>
      <c r="AH341" s="36" t="e">
        <f t="shared" si="105"/>
        <v>#REF!</v>
      </c>
      <c r="AM341" s="23">
        <f t="shared" si="103"/>
        <v>0</v>
      </c>
    </row>
    <row r="342" spans="1:39" x14ac:dyDescent="0.2">
      <c r="A342" s="23">
        <v>339</v>
      </c>
      <c r="B342" s="23">
        <f>VLOOKUP($A342,'[1]פרופיל מציע  + מסמכים שיש להגיש'!$C$6:$H$16555,2)</f>
        <v>0</v>
      </c>
      <c r="C342" s="23" t="str">
        <f t="shared" si="91"/>
        <v>0</v>
      </c>
      <c r="D342" s="41"/>
      <c r="E342" s="43"/>
      <c r="F342" s="43"/>
      <c r="G342" s="42"/>
      <c r="H342" s="43"/>
      <c r="I342" s="43"/>
      <c r="J342" s="42"/>
      <c r="K342" s="42"/>
      <c r="L342" s="42"/>
      <c r="M342" s="57" t="str">
        <f t="shared" si="104"/>
        <v/>
      </c>
      <c r="N342" s="27" t="str">
        <f>IF(M342="","",VLOOKUP($A342,'[1]פרופיל מציע  + מסמכים שיש להגיש'!$C$6:$H$16555,4))</f>
        <v/>
      </c>
      <c r="O342" s="46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6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23" t="str">
        <f t="shared" si="92"/>
        <v>not submittied</v>
      </c>
      <c r="R342" s="65" t="e">
        <f t="shared" si="93"/>
        <v>#NUM!</v>
      </c>
      <c r="W342" s="67">
        <f t="shared" si="94"/>
        <v>0</v>
      </c>
      <c r="X342" s="23">
        <f t="shared" si="95"/>
        <v>7629</v>
      </c>
      <c r="Y342" s="50" t="e">
        <f t="shared" si="96"/>
        <v>#REF!</v>
      </c>
      <c r="Z342" s="23" t="e">
        <f t="shared" si="97"/>
        <v>#REF!</v>
      </c>
      <c r="AA342" s="28" t="e">
        <f t="shared" si="89"/>
        <v>#REF!</v>
      </c>
      <c r="AB342" s="29" t="e">
        <f t="shared" si="90"/>
        <v>#REF!</v>
      </c>
      <c r="AC342" s="28" t="e">
        <f t="shared" si="98"/>
        <v>#REF!</v>
      </c>
      <c r="AD342" s="23" t="e">
        <f t="shared" si="99"/>
        <v>#REF!</v>
      </c>
      <c r="AE342" s="53">
        <f t="shared" si="100"/>
        <v>0</v>
      </c>
      <c r="AF342" s="53">
        <f t="shared" si="101"/>
        <v>0</v>
      </c>
      <c r="AG342" s="53">
        <f t="shared" si="102"/>
        <v>0</v>
      </c>
      <c r="AH342" s="36" t="e">
        <f t="shared" si="105"/>
        <v>#REF!</v>
      </c>
      <c r="AM342" s="23">
        <f t="shared" si="103"/>
        <v>0</v>
      </c>
    </row>
    <row r="343" spans="1:39" x14ac:dyDescent="0.2">
      <c r="A343" s="23">
        <v>340</v>
      </c>
      <c r="B343" s="23">
        <f>VLOOKUP($A343,'[1]פרופיל מציע  + מסמכים שיש להגיש'!$C$6:$H$16555,2)</f>
        <v>0</v>
      </c>
      <c r="C343" s="23" t="str">
        <f t="shared" si="91"/>
        <v>0</v>
      </c>
      <c r="D343" s="41"/>
      <c r="E343" s="43"/>
      <c r="F343" s="43"/>
      <c r="G343" s="42"/>
      <c r="H343" s="43"/>
      <c r="I343" s="43"/>
      <c r="J343" s="42"/>
      <c r="K343" s="42"/>
      <c r="L343" s="42"/>
      <c r="M343" s="57" t="str">
        <f t="shared" si="104"/>
        <v/>
      </c>
      <c r="N343" s="27" t="str">
        <f>IF(M343="","",VLOOKUP($A343,'[1]פרופיל מציע  + מסמכים שיש להגיש'!$C$6:$H$16555,4))</f>
        <v/>
      </c>
      <c r="O343" s="46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6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23" t="str">
        <f t="shared" si="92"/>
        <v>not submittied</v>
      </c>
      <c r="R343" s="65" t="e">
        <f t="shared" si="93"/>
        <v>#NUM!</v>
      </c>
      <c r="W343" s="67">
        <f t="shared" si="94"/>
        <v>0</v>
      </c>
      <c r="X343" s="23">
        <f t="shared" si="95"/>
        <v>7629</v>
      </c>
      <c r="Y343" s="50" t="e">
        <f t="shared" si="96"/>
        <v>#REF!</v>
      </c>
      <c r="Z343" s="23" t="e">
        <f t="shared" si="97"/>
        <v>#REF!</v>
      </c>
      <c r="AA343" s="28" t="e">
        <f t="shared" si="89"/>
        <v>#REF!</v>
      </c>
      <c r="AB343" s="29" t="e">
        <f t="shared" si="90"/>
        <v>#REF!</v>
      </c>
      <c r="AC343" s="28" t="e">
        <f t="shared" si="98"/>
        <v>#REF!</v>
      </c>
      <c r="AD343" s="23" t="e">
        <f t="shared" si="99"/>
        <v>#REF!</v>
      </c>
      <c r="AE343" s="53">
        <f t="shared" si="100"/>
        <v>0</v>
      </c>
      <c r="AF343" s="53">
        <f t="shared" si="101"/>
        <v>0</v>
      </c>
      <c r="AG343" s="53">
        <f t="shared" si="102"/>
        <v>0</v>
      </c>
      <c r="AH343" s="36" t="e">
        <f t="shared" si="105"/>
        <v>#REF!</v>
      </c>
      <c r="AM343" s="23">
        <f t="shared" si="103"/>
        <v>0</v>
      </c>
    </row>
    <row r="344" spans="1:39" x14ac:dyDescent="0.2">
      <c r="A344" s="23">
        <v>341</v>
      </c>
      <c r="B344" s="23">
        <f>VLOOKUP($A344,'[1]פרופיל מציע  + מסמכים שיש להגיש'!$C$6:$H$16555,2)</f>
        <v>0</v>
      </c>
      <c r="C344" s="23" t="str">
        <f t="shared" si="91"/>
        <v>0</v>
      </c>
      <c r="D344" s="41"/>
      <c r="E344" s="43"/>
      <c r="F344" s="43"/>
      <c r="G344" s="42"/>
      <c r="H344" s="43"/>
      <c r="I344" s="43"/>
      <c r="J344" s="42"/>
      <c r="K344" s="42"/>
      <c r="L344" s="42"/>
      <c r="M344" s="57" t="str">
        <f t="shared" si="104"/>
        <v/>
      </c>
      <c r="N344" s="27" t="str">
        <f>IF(M344="","",VLOOKUP($A344,'[1]פרופיל מציע  + מסמכים שיש להגיש'!$C$6:$H$16555,4))</f>
        <v/>
      </c>
      <c r="O344" s="46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6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23" t="str">
        <f t="shared" si="92"/>
        <v>not submittied</v>
      </c>
      <c r="R344" s="65" t="e">
        <f t="shared" si="93"/>
        <v>#NUM!</v>
      </c>
      <c r="W344" s="67">
        <f t="shared" si="94"/>
        <v>0</v>
      </c>
      <c r="X344" s="23">
        <f t="shared" si="95"/>
        <v>7629</v>
      </c>
      <c r="Y344" s="50" t="e">
        <f t="shared" si="96"/>
        <v>#REF!</v>
      </c>
      <c r="Z344" s="23" t="e">
        <f t="shared" si="97"/>
        <v>#REF!</v>
      </c>
      <c r="AA344" s="28" t="e">
        <f t="shared" si="89"/>
        <v>#REF!</v>
      </c>
      <c r="AB344" s="29" t="e">
        <f t="shared" si="90"/>
        <v>#REF!</v>
      </c>
      <c r="AC344" s="28" t="e">
        <f t="shared" si="98"/>
        <v>#REF!</v>
      </c>
      <c r="AD344" s="23" t="e">
        <f t="shared" si="99"/>
        <v>#REF!</v>
      </c>
      <c r="AE344" s="53">
        <f t="shared" si="100"/>
        <v>0</v>
      </c>
      <c r="AF344" s="53">
        <f t="shared" si="101"/>
        <v>0</v>
      </c>
      <c r="AG344" s="53">
        <f t="shared" si="102"/>
        <v>0</v>
      </c>
      <c r="AH344" s="36" t="e">
        <f t="shared" si="105"/>
        <v>#REF!</v>
      </c>
      <c r="AM344" s="23">
        <f t="shared" si="103"/>
        <v>0</v>
      </c>
    </row>
    <row r="345" spans="1:39" x14ac:dyDescent="0.2">
      <c r="A345" s="23">
        <v>342</v>
      </c>
      <c r="B345" s="23">
        <f>VLOOKUP($A345,'[1]פרופיל מציע  + מסמכים שיש להגיש'!$C$6:$H$16555,2)</f>
        <v>0</v>
      </c>
      <c r="C345" s="23" t="str">
        <f t="shared" si="91"/>
        <v>0</v>
      </c>
      <c r="D345" s="41"/>
      <c r="E345" s="43"/>
      <c r="F345" s="43"/>
      <c r="G345" s="42"/>
      <c r="H345" s="43"/>
      <c r="I345" s="43"/>
      <c r="J345" s="42"/>
      <c r="K345" s="42"/>
      <c r="L345" s="42"/>
      <c r="M345" s="57" t="str">
        <f t="shared" si="104"/>
        <v/>
      </c>
      <c r="N345" s="27" t="str">
        <f>IF(M345="","",VLOOKUP($A345,'[1]פרופיל מציע  + מסמכים שיש להגיש'!$C$6:$H$16555,4))</f>
        <v/>
      </c>
      <c r="O345" s="46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6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23" t="str">
        <f t="shared" si="92"/>
        <v>not submittied</v>
      </c>
      <c r="R345" s="65" t="e">
        <f t="shared" si="93"/>
        <v>#NUM!</v>
      </c>
      <c r="W345" s="67">
        <f t="shared" si="94"/>
        <v>0</v>
      </c>
      <c r="X345" s="23">
        <f t="shared" si="95"/>
        <v>7629</v>
      </c>
      <c r="Y345" s="50" t="e">
        <f t="shared" si="96"/>
        <v>#REF!</v>
      </c>
      <c r="Z345" s="23" t="e">
        <f t="shared" si="97"/>
        <v>#REF!</v>
      </c>
      <c r="AA345" s="28" t="e">
        <f t="shared" si="89"/>
        <v>#REF!</v>
      </c>
      <c r="AB345" s="29" t="e">
        <f t="shared" si="90"/>
        <v>#REF!</v>
      </c>
      <c r="AC345" s="28" t="e">
        <f t="shared" si="98"/>
        <v>#REF!</v>
      </c>
      <c r="AD345" s="23" t="e">
        <f t="shared" si="99"/>
        <v>#REF!</v>
      </c>
      <c r="AE345" s="53">
        <f t="shared" si="100"/>
        <v>0</v>
      </c>
      <c r="AF345" s="53">
        <f t="shared" si="101"/>
        <v>0</v>
      </c>
      <c r="AG345" s="53">
        <f t="shared" si="102"/>
        <v>0</v>
      </c>
      <c r="AH345" s="36" t="e">
        <f t="shared" si="105"/>
        <v>#REF!</v>
      </c>
      <c r="AM345" s="23">
        <f t="shared" si="103"/>
        <v>0</v>
      </c>
    </row>
    <row r="346" spans="1:39" x14ac:dyDescent="0.2">
      <c r="A346" s="23">
        <v>343</v>
      </c>
      <c r="B346" s="23">
        <f>VLOOKUP($A346,'[1]פרופיל מציע  + מסמכים שיש להגיש'!$C$6:$H$16555,2)</f>
        <v>0</v>
      </c>
      <c r="C346" s="23" t="str">
        <f t="shared" si="91"/>
        <v>0</v>
      </c>
      <c r="D346" s="41"/>
      <c r="E346" s="43"/>
      <c r="F346" s="43"/>
      <c r="G346" s="42"/>
      <c r="H346" s="43"/>
      <c r="I346" s="43"/>
      <c r="J346" s="42"/>
      <c r="K346" s="42"/>
      <c r="L346" s="42"/>
      <c r="M346" s="57" t="str">
        <f t="shared" si="104"/>
        <v/>
      </c>
      <c r="N346" s="27" t="str">
        <f>IF(M346="","",VLOOKUP($A346,'[1]פרופיל מציע  + מסמכים שיש להגיש'!$C$6:$H$16555,4))</f>
        <v/>
      </c>
      <c r="O346" s="46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6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23" t="str">
        <f t="shared" si="92"/>
        <v>not submittied</v>
      </c>
      <c r="R346" s="65" t="e">
        <f t="shared" si="93"/>
        <v>#NUM!</v>
      </c>
      <c r="W346" s="67">
        <f t="shared" si="94"/>
        <v>0</v>
      </c>
      <c r="X346" s="23">
        <f t="shared" si="95"/>
        <v>7629</v>
      </c>
      <c r="Y346" s="50" t="e">
        <f t="shared" si="96"/>
        <v>#REF!</v>
      </c>
      <c r="Z346" s="23" t="e">
        <f t="shared" si="97"/>
        <v>#REF!</v>
      </c>
      <c r="AA346" s="28" t="e">
        <f t="shared" si="89"/>
        <v>#REF!</v>
      </c>
      <c r="AB346" s="29" t="e">
        <f t="shared" si="90"/>
        <v>#REF!</v>
      </c>
      <c r="AC346" s="28" t="e">
        <f t="shared" si="98"/>
        <v>#REF!</v>
      </c>
      <c r="AD346" s="23" t="e">
        <f t="shared" si="99"/>
        <v>#REF!</v>
      </c>
      <c r="AE346" s="53">
        <f t="shared" si="100"/>
        <v>0</v>
      </c>
      <c r="AF346" s="53">
        <f t="shared" si="101"/>
        <v>0</v>
      </c>
      <c r="AG346" s="53">
        <f t="shared" si="102"/>
        <v>0</v>
      </c>
      <c r="AH346" s="36" t="e">
        <f t="shared" si="105"/>
        <v>#REF!</v>
      </c>
      <c r="AM346" s="23">
        <f t="shared" si="103"/>
        <v>0</v>
      </c>
    </row>
    <row r="347" spans="1:39" x14ac:dyDescent="0.2">
      <c r="A347" s="23">
        <v>344</v>
      </c>
      <c r="B347" s="23">
        <f>VLOOKUP($A347,'[1]פרופיל מציע  + מסמכים שיש להגיש'!$C$6:$H$16555,2)</f>
        <v>0</v>
      </c>
      <c r="C347" s="23" t="str">
        <f t="shared" si="91"/>
        <v>0</v>
      </c>
      <c r="D347" s="41"/>
      <c r="E347" s="43"/>
      <c r="F347" s="43"/>
      <c r="G347" s="42"/>
      <c r="H347" s="43"/>
      <c r="I347" s="43"/>
      <c r="J347" s="42"/>
      <c r="K347" s="42"/>
      <c r="L347" s="42"/>
      <c r="M347" s="57" t="str">
        <f t="shared" si="104"/>
        <v/>
      </c>
      <c r="N347" s="27" t="str">
        <f>IF(M347="","",VLOOKUP($A347,'[1]פרופיל מציע  + מסמכים שיש להגיש'!$C$6:$H$16555,4))</f>
        <v/>
      </c>
      <c r="O347" s="46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6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23" t="str">
        <f t="shared" si="92"/>
        <v>not submittied</v>
      </c>
      <c r="R347" s="65" t="e">
        <f t="shared" si="93"/>
        <v>#NUM!</v>
      </c>
      <c r="W347" s="67">
        <f t="shared" si="94"/>
        <v>0</v>
      </c>
      <c r="X347" s="23">
        <f t="shared" si="95"/>
        <v>7629</v>
      </c>
      <c r="Y347" s="50" t="e">
        <f t="shared" si="96"/>
        <v>#REF!</v>
      </c>
      <c r="Z347" s="23" t="e">
        <f t="shared" si="97"/>
        <v>#REF!</v>
      </c>
      <c r="AA347" s="28" t="e">
        <f t="shared" si="89"/>
        <v>#REF!</v>
      </c>
      <c r="AB347" s="29" t="e">
        <f t="shared" si="90"/>
        <v>#REF!</v>
      </c>
      <c r="AC347" s="28" t="e">
        <f t="shared" si="98"/>
        <v>#REF!</v>
      </c>
      <c r="AD347" s="23" t="e">
        <f t="shared" si="99"/>
        <v>#REF!</v>
      </c>
      <c r="AE347" s="53">
        <f t="shared" si="100"/>
        <v>0</v>
      </c>
      <c r="AF347" s="53">
        <f t="shared" si="101"/>
        <v>0</v>
      </c>
      <c r="AG347" s="53">
        <f t="shared" si="102"/>
        <v>0</v>
      </c>
      <c r="AH347" s="36" t="e">
        <f t="shared" si="105"/>
        <v>#REF!</v>
      </c>
      <c r="AM347" s="23">
        <f t="shared" si="103"/>
        <v>0</v>
      </c>
    </row>
    <row r="348" spans="1:39" x14ac:dyDescent="0.2">
      <c r="A348" s="23">
        <v>345</v>
      </c>
      <c r="B348" s="23">
        <f>VLOOKUP($A348,'[1]פרופיל מציע  + מסמכים שיש להגיש'!$C$6:$H$16555,2)</f>
        <v>0</v>
      </c>
      <c r="C348" s="23" t="str">
        <f t="shared" si="91"/>
        <v>0</v>
      </c>
      <c r="D348" s="41"/>
      <c r="E348" s="43"/>
      <c r="F348" s="43"/>
      <c r="G348" s="42"/>
      <c r="H348" s="43"/>
      <c r="I348" s="43"/>
      <c r="J348" s="42"/>
      <c r="K348" s="42"/>
      <c r="L348" s="42"/>
      <c r="M348" s="57" t="str">
        <f t="shared" si="104"/>
        <v/>
      </c>
      <c r="N348" s="27" t="str">
        <f>IF(M348="","",VLOOKUP($A348,'[1]פרופיל מציע  + מסמכים שיש להגיש'!$C$6:$H$16555,4))</f>
        <v/>
      </c>
      <c r="O348" s="46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6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23" t="str">
        <f t="shared" si="92"/>
        <v>not submittied</v>
      </c>
      <c r="R348" s="65" t="e">
        <f t="shared" si="93"/>
        <v>#NUM!</v>
      </c>
      <c r="W348" s="67">
        <f t="shared" si="94"/>
        <v>0</v>
      </c>
      <c r="X348" s="23">
        <f t="shared" si="95"/>
        <v>7629</v>
      </c>
      <c r="Y348" s="50" t="e">
        <f t="shared" si="96"/>
        <v>#REF!</v>
      </c>
      <c r="Z348" s="23" t="e">
        <f t="shared" si="97"/>
        <v>#REF!</v>
      </c>
      <c r="AA348" s="28" t="e">
        <f t="shared" si="89"/>
        <v>#REF!</v>
      </c>
      <c r="AB348" s="29" t="e">
        <f t="shared" si="90"/>
        <v>#REF!</v>
      </c>
      <c r="AC348" s="28" t="e">
        <f t="shared" si="98"/>
        <v>#REF!</v>
      </c>
      <c r="AD348" s="23" t="e">
        <f t="shared" si="99"/>
        <v>#REF!</v>
      </c>
      <c r="AE348" s="53">
        <f t="shared" si="100"/>
        <v>0</v>
      </c>
      <c r="AF348" s="53">
        <f t="shared" si="101"/>
        <v>0</v>
      </c>
      <c r="AG348" s="53">
        <f t="shared" si="102"/>
        <v>0</v>
      </c>
      <c r="AH348" s="36" t="e">
        <f t="shared" si="105"/>
        <v>#REF!</v>
      </c>
      <c r="AM348" s="23">
        <f t="shared" si="103"/>
        <v>0</v>
      </c>
    </row>
    <row r="349" spans="1:39" x14ac:dyDescent="0.2">
      <c r="A349" s="23">
        <v>346</v>
      </c>
      <c r="B349" s="23">
        <f>VLOOKUP($A349,'[1]פרופיל מציע  + מסמכים שיש להגיש'!$C$6:$H$16555,2)</f>
        <v>0</v>
      </c>
      <c r="C349" s="23" t="str">
        <f t="shared" si="91"/>
        <v>0</v>
      </c>
      <c r="D349" s="41"/>
      <c r="E349" s="43"/>
      <c r="F349" s="43"/>
      <c r="G349" s="42"/>
      <c r="H349" s="43"/>
      <c r="I349" s="43"/>
      <c r="J349" s="42"/>
      <c r="K349" s="42"/>
      <c r="L349" s="42"/>
      <c r="M349" s="57" t="str">
        <f t="shared" si="104"/>
        <v/>
      </c>
      <c r="N349" s="27" t="str">
        <f>IF(M349="","",VLOOKUP($A349,'[1]פרופיל מציע  + מסמכים שיש להגיש'!$C$6:$H$16555,4))</f>
        <v/>
      </c>
      <c r="O349" s="46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6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23" t="str">
        <f t="shared" si="92"/>
        <v>not submittied</v>
      </c>
      <c r="R349" s="65" t="e">
        <f t="shared" si="93"/>
        <v>#NUM!</v>
      </c>
      <c r="W349" s="67">
        <f t="shared" si="94"/>
        <v>0</v>
      </c>
      <c r="X349" s="23">
        <f t="shared" si="95"/>
        <v>7629</v>
      </c>
      <c r="Y349" s="50" t="e">
        <f t="shared" si="96"/>
        <v>#REF!</v>
      </c>
      <c r="Z349" s="23" t="e">
        <f t="shared" si="97"/>
        <v>#REF!</v>
      </c>
      <c r="AA349" s="28" t="e">
        <f t="shared" si="89"/>
        <v>#REF!</v>
      </c>
      <c r="AB349" s="29" t="e">
        <f t="shared" si="90"/>
        <v>#REF!</v>
      </c>
      <c r="AC349" s="28" t="e">
        <f t="shared" si="98"/>
        <v>#REF!</v>
      </c>
      <c r="AD349" s="23" t="e">
        <f t="shared" si="99"/>
        <v>#REF!</v>
      </c>
      <c r="AE349" s="53">
        <f t="shared" si="100"/>
        <v>0</v>
      </c>
      <c r="AF349" s="53">
        <f t="shared" si="101"/>
        <v>0</v>
      </c>
      <c r="AG349" s="53">
        <f t="shared" si="102"/>
        <v>0</v>
      </c>
      <c r="AH349" s="36" t="e">
        <f t="shared" si="105"/>
        <v>#REF!</v>
      </c>
      <c r="AM349" s="23">
        <f t="shared" si="103"/>
        <v>0</v>
      </c>
    </row>
    <row r="350" spans="1:39" x14ac:dyDescent="0.2">
      <c r="A350" s="23">
        <v>347</v>
      </c>
      <c r="B350" s="23">
        <f>VLOOKUP($A350,'[1]פרופיל מציע  + מסמכים שיש להגיש'!$C$6:$H$16555,2)</f>
        <v>0</v>
      </c>
      <c r="C350" s="23" t="str">
        <f t="shared" si="91"/>
        <v>0</v>
      </c>
      <c r="D350" s="41"/>
      <c r="E350" s="43"/>
      <c r="F350" s="43"/>
      <c r="G350" s="42"/>
      <c r="H350" s="43"/>
      <c r="I350" s="43"/>
      <c r="J350" s="42"/>
      <c r="K350" s="42"/>
      <c r="L350" s="42"/>
      <c r="M350" s="57" t="str">
        <f t="shared" si="104"/>
        <v/>
      </c>
      <c r="N350" s="27" t="str">
        <f>IF(M350="","",VLOOKUP($A350,'[1]פרופיל מציע  + מסמכים שיש להגיש'!$C$6:$H$16555,4))</f>
        <v/>
      </c>
      <c r="O350" s="46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6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23" t="str">
        <f t="shared" si="92"/>
        <v>not submittied</v>
      </c>
      <c r="R350" s="65" t="e">
        <f t="shared" si="93"/>
        <v>#NUM!</v>
      </c>
      <c r="W350" s="67">
        <f t="shared" si="94"/>
        <v>0</v>
      </c>
      <c r="X350" s="23">
        <f t="shared" si="95"/>
        <v>7629</v>
      </c>
      <c r="Y350" s="50" t="e">
        <f t="shared" si="96"/>
        <v>#REF!</v>
      </c>
      <c r="Z350" s="23" t="e">
        <f t="shared" si="97"/>
        <v>#REF!</v>
      </c>
      <c r="AA350" s="28" t="e">
        <f t="shared" si="89"/>
        <v>#REF!</v>
      </c>
      <c r="AB350" s="29" t="e">
        <f t="shared" si="90"/>
        <v>#REF!</v>
      </c>
      <c r="AC350" s="28" t="e">
        <f t="shared" si="98"/>
        <v>#REF!</v>
      </c>
      <c r="AD350" s="23" t="e">
        <f t="shared" si="99"/>
        <v>#REF!</v>
      </c>
      <c r="AE350" s="53">
        <f t="shared" si="100"/>
        <v>0</v>
      </c>
      <c r="AF350" s="53">
        <f t="shared" si="101"/>
        <v>0</v>
      </c>
      <c r="AG350" s="53">
        <f t="shared" si="102"/>
        <v>0</v>
      </c>
      <c r="AH350" s="36" t="e">
        <f t="shared" si="105"/>
        <v>#REF!</v>
      </c>
      <c r="AM350" s="23">
        <f t="shared" si="103"/>
        <v>0</v>
      </c>
    </row>
    <row r="351" spans="1:39" x14ac:dyDescent="0.2">
      <c r="A351" s="23">
        <v>348</v>
      </c>
      <c r="B351" s="23">
        <f>VLOOKUP($A351,'[1]פרופיל מציע  + מסמכים שיש להגיש'!$C$6:$H$16555,2)</f>
        <v>0</v>
      </c>
      <c r="C351" s="23" t="str">
        <f t="shared" si="91"/>
        <v>0</v>
      </c>
      <c r="D351" s="41"/>
      <c r="E351" s="43"/>
      <c r="F351" s="43"/>
      <c r="G351" s="42"/>
      <c r="H351" s="43"/>
      <c r="I351" s="43"/>
      <c r="J351" s="42"/>
      <c r="K351" s="42"/>
      <c r="L351" s="42"/>
      <c r="M351" s="57" t="str">
        <f t="shared" si="104"/>
        <v/>
      </c>
      <c r="N351" s="27" t="str">
        <f>IF(M351="","",VLOOKUP($A351,'[1]פרופיל מציע  + מסמכים שיש להגיש'!$C$6:$H$16555,4))</f>
        <v/>
      </c>
      <c r="O351" s="46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6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23" t="str">
        <f t="shared" si="92"/>
        <v>not submittied</v>
      </c>
      <c r="R351" s="65" t="e">
        <f t="shared" si="93"/>
        <v>#NUM!</v>
      </c>
      <c r="W351" s="67">
        <f t="shared" si="94"/>
        <v>0</v>
      </c>
      <c r="X351" s="23">
        <f t="shared" si="95"/>
        <v>7629</v>
      </c>
      <c r="Y351" s="50" t="e">
        <f t="shared" si="96"/>
        <v>#REF!</v>
      </c>
      <c r="Z351" s="23" t="e">
        <f t="shared" si="97"/>
        <v>#REF!</v>
      </c>
      <c r="AA351" s="28" t="e">
        <f t="shared" si="89"/>
        <v>#REF!</v>
      </c>
      <c r="AB351" s="29" t="e">
        <f t="shared" si="90"/>
        <v>#REF!</v>
      </c>
      <c r="AC351" s="28" t="e">
        <f t="shared" si="98"/>
        <v>#REF!</v>
      </c>
      <c r="AD351" s="23" t="e">
        <f t="shared" si="99"/>
        <v>#REF!</v>
      </c>
      <c r="AE351" s="53">
        <f t="shared" si="100"/>
        <v>0</v>
      </c>
      <c r="AF351" s="53">
        <f t="shared" si="101"/>
        <v>0</v>
      </c>
      <c r="AG351" s="53">
        <f t="shared" si="102"/>
        <v>0</v>
      </c>
      <c r="AH351" s="36" t="e">
        <f t="shared" si="105"/>
        <v>#REF!</v>
      </c>
      <c r="AM351" s="23">
        <f t="shared" si="103"/>
        <v>0</v>
      </c>
    </row>
    <row r="352" spans="1:39" x14ac:dyDescent="0.2">
      <c r="A352" s="23">
        <v>349</v>
      </c>
      <c r="B352" s="23">
        <f>VLOOKUP($A352,'[1]פרופיל מציע  + מסמכים שיש להגיש'!$C$6:$H$16555,2)</f>
        <v>0</v>
      </c>
      <c r="C352" s="23" t="str">
        <f t="shared" si="91"/>
        <v>0</v>
      </c>
      <c r="D352" s="41"/>
      <c r="E352" s="43"/>
      <c r="F352" s="43"/>
      <c r="G352" s="42"/>
      <c r="H352" s="43"/>
      <c r="I352" s="43"/>
      <c r="J352" s="42"/>
      <c r="K352" s="42"/>
      <c r="L352" s="42"/>
      <c r="M352" s="57" t="str">
        <f t="shared" si="104"/>
        <v/>
      </c>
      <c r="N352" s="27" t="str">
        <f>IF(M352="","",VLOOKUP($A352,'[1]פרופיל מציע  + מסמכים שיש להגיש'!$C$6:$H$16555,4))</f>
        <v/>
      </c>
      <c r="O352" s="46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6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23" t="str">
        <f t="shared" si="92"/>
        <v>not submittied</v>
      </c>
      <c r="R352" s="65" t="e">
        <f t="shared" si="93"/>
        <v>#NUM!</v>
      </c>
      <c r="W352" s="67">
        <f t="shared" si="94"/>
        <v>0</v>
      </c>
      <c r="X352" s="23">
        <f t="shared" si="95"/>
        <v>7629</v>
      </c>
      <c r="Y352" s="50" t="e">
        <f t="shared" si="96"/>
        <v>#REF!</v>
      </c>
      <c r="Z352" s="23" t="e">
        <f t="shared" si="97"/>
        <v>#REF!</v>
      </c>
      <c r="AA352" s="28" t="e">
        <f t="shared" si="89"/>
        <v>#REF!</v>
      </c>
      <c r="AB352" s="29" t="e">
        <f t="shared" si="90"/>
        <v>#REF!</v>
      </c>
      <c r="AC352" s="28" t="e">
        <f t="shared" si="98"/>
        <v>#REF!</v>
      </c>
      <c r="AD352" s="23" t="e">
        <f t="shared" si="99"/>
        <v>#REF!</v>
      </c>
      <c r="AE352" s="53">
        <f t="shared" si="100"/>
        <v>0</v>
      </c>
      <c r="AF352" s="53">
        <f t="shared" si="101"/>
        <v>0</v>
      </c>
      <c r="AG352" s="53">
        <f t="shared" si="102"/>
        <v>0</v>
      </c>
      <c r="AH352" s="36" t="e">
        <f t="shared" si="105"/>
        <v>#REF!</v>
      </c>
      <c r="AM352" s="23">
        <f t="shared" si="103"/>
        <v>0</v>
      </c>
    </row>
    <row r="353" spans="1:39" x14ac:dyDescent="0.2">
      <c r="A353" s="23">
        <v>350</v>
      </c>
      <c r="B353" s="23">
        <f>VLOOKUP($A353,'[1]פרופיל מציע  + מסמכים שיש להגיש'!$C$6:$H$16555,2)</f>
        <v>0</v>
      </c>
      <c r="C353" s="23" t="str">
        <f t="shared" si="91"/>
        <v>0</v>
      </c>
      <c r="D353" s="41"/>
      <c r="E353" s="43"/>
      <c r="F353" s="43"/>
      <c r="G353" s="42"/>
      <c r="H353" s="43"/>
      <c r="I353" s="43"/>
      <c r="J353" s="42"/>
      <c r="K353" s="42"/>
      <c r="L353" s="42"/>
      <c r="M353" s="57" t="str">
        <f t="shared" si="104"/>
        <v/>
      </c>
      <c r="N353" s="27" t="str">
        <f>IF(M353="","",VLOOKUP($A353,'[1]פרופיל מציע  + מסמכים שיש להגיש'!$C$6:$H$16555,4))</f>
        <v/>
      </c>
      <c r="O353" s="46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6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23" t="str">
        <f t="shared" si="92"/>
        <v>not submittied</v>
      </c>
      <c r="R353" s="65" t="e">
        <f t="shared" si="93"/>
        <v>#NUM!</v>
      </c>
      <c r="W353" s="67">
        <f t="shared" si="94"/>
        <v>0</v>
      </c>
      <c r="X353" s="23">
        <f t="shared" si="95"/>
        <v>7629</v>
      </c>
      <c r="Y353" s="50" t="e">
        <f t="shared" si="96"/>
        <v>#REF!</v>
      </c>
      <c r="Z353" s="23" t="e">
        <f t="shared" si="97"/>
        <v>#REF!</v>
      </c>
      <c r="AA353" s="28" t="e">
        <f t="shared" si="89"/>
        <v>#REF!</v>
      </c>
      <c r="AB353" s="29" t="e">
        <f t="shared" si="90"/>
        <v>#REF!</v>
      </c>
      <c r="AC353" s="28" t="e">
        <f t="shared" si="98"/>
        <v>#REF!</v>
      </c>
      <c r="AD353" s="23" t="e">
        <f t="shared" si="99"/>
        <v>#REF!</v>
      </c>
      <c r="AE353" s="53">
        <f t="shared" si="100"/>
        <v>0</v>
      </c>
      <c r="AF353" s="53">
        <f t="shared" si="101"/>
        <v>0</v>
      </c>
      <c r="AG353" s="53">
        <f t="shared" si="102"/>
        <v>0</v>
      </c>
      <c r="AH353" s="36" t="e">
        <f t="shared" si="105"/>
        <v>#REF!</v>
      </c>
      <c r="AM353" s="23">
        <f t="shared" si="103"/>
        <v>0</v>
      </c>
    </row>
    <row r="354" spans="1:39" x14ac:dyDescent="0.2">
      <c r="A354" s="23">
        <v>351</v>
      </c>
      <c r="B354" s="23">
        <f>VLOOKUP($A354,'[1]פרופיל מציע  + מסמכים שיש להגיש'!$C$6:$H$16555,2)</f>
        <v>0</v>
      </c>
      <c r="C354" s="23" t="str">
        <f t="shared" si="91"/>
        <v>0</v>
      </c>
      <c r="D354" s="41"/>
      <c r="E354" s="43"/>
      <c r="F354" s="43"/>
      <c r="G354" s="42"/>
      <c r="H354" s="43"/>
      <c r="I354" s="43"/>
      <c r="J354" s="42"/>
      <c r="K354" s="42"/>
      <c r="L354" s="42"/>
      <c r="M354" s="57" t="str">
        <f t="shared" si="104"/>
        <v/>
      </c>
      <c r="N354" s="27" t="str">
        <f>IF(M354="","",VLOOKUP($A354,'[1]פרופיל מציע  + מסמכים שיש להגיש'!$C$6:$H$16555,4))</f>
        <v/>
      </c>
      <c r="O354" s="46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6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23" t="str">
        <f t="shared" si="92"/>
        <v>not submittied</v>
      </c>
      <c r="R354" s="65" t="e">
        <f t="shared" si="93"/>
        <v>#NUM!</v>
      </c>
      <c r="W354" s="67">
        <f t="shared" si="94"/>
        <v>0</v>
      </c>
      <c r="X354" s="23">
        <f t="shared" si="95"/>
        <v>7629</v>
      </c>
      <c r="Y354" s="50" t="e">
        <f t="shared" si="96"/>
        <v>#REF!</v>
      </c>
      <c r="Z354" s="23" t="e">
        <f t="shared" si="97"/>
        <v>#REF!</v>
      </c>
      <c r="AA354" s="28" t="e">
        <f t="shared" si="89"/>
        <v>#REF!</v>
      </c>
      <c r="AB354" s="29" t="e">
        <f t="shared" si="90"/>
        <v>#REF!</v>
      </c>
      <c r="AC354" s="28" t="e">
        <f t="shared" si="98"/>
        <v>#REF!</v>
      </c>
      <c r="AD354" s="23" t="e">
        <f t="shared" si="99"/>
        <v>#REF!</v>
      </c>
      <c r="AE354" s="53">
        <f t="shared" si="100"/>
        <v>0</v>
      </c>
      <c r="AF354" s="53">
        <f t="shared" si="101"/>
        <v>0</v>
      </c>
      <c r="AG354" s="53">
        <f t="shared" si="102"/>
        <v>0</v>
      </c>
      <c r="AH354" s="36" t="e">
        <f t="shared" si="105"/>
        <v>#REF!</v>
      </c>
      <c r="AM354" s="23">
        <f t="shared" si="103"/>
        <v>0</v>
      </c>
    </row>
    <row r="355" spans="1:39" x14ac:dyDescent="0.2">
      <c r="A355" s="23">
        <v>352</v>
      </c>
      <c r="B355" s="23">
        <f>VLOOKUP($A355,'[1]פרופיל מציע  + מסמכים שיש להגיש'!$C$6:$H$16555,2)</f>
        <v>0</v>
      </c>
      <c r="C355" s="23" t="str">
        <f t="shared" si="91"/>
        <v>0</v>
      </c>
      <c r="D355" s="41"/>
      <c r="E355" s="43"/>
      <c r="F355" s="43"/>
      <c r="G355" s="42"/>
      <c r="H355" s="43"/>
      <c r="I355" s="43"/>
      <c r="J355" s="42"/>
      <c r="K355" s="42"/>
      <c r="L355" s="42"/>
      <c r="M355" s="57" t="str">
        <f t="shared" si="104"/>
        <v/>
      </c>
      <c r="N355" s="27" t="str">
        <f>IF(M355="","",VLOOKUP($A355,'[1]פרופיל מציע  + מסמכים שיש להגיש'!$C$6:$H$16555,4))</f>
        <v/>
      </c>
      <c r="O355" s="46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6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23" t="str">
        <f t="shared" si="92"/>
        <v>not submittied</v>
      </c>
      <c r="R355" s="65" t="e">
        <f t="shared" si="93"/>
        <v>#NUM!</v>
      </c>
      <c r="W355" s="67">
        <f t="shared" si="94"/>
        <v>0</v>
      </c>
      <c r="X355" s="23">
        <f t="shared" si="95"/>
        <v>7629</v>
      </c>
      <c r="Y355" s="50" t="e">
        <f t="shared" si="96"/>
        <v>#REF!</v>
      </c>
      <c r="Z355" s="23" t="e">
        <f t="shared" si="97"/>
        <v>#REF!</v>
      </c>
      <c r="AA355" s="28" t="e">
        <f t="shared" si="89"/>
        <v>#REF!</v>
      </c>
      <c r="AB355" s="29" t="e">
        <f t="shared" si="90"/>
        <v>#REF!</v>
      </c>
      <c r="AC355" s="28" t="e">
        <f t="shared" si="98"/>
        <v>#REF!</v>
      </c>
      <c r="AD355" s="23" t="e">
        <f t="shared" si="99"/>
        <v>#REF!</v>
      </c>
      <c r="AE355" s="53">
        <f t="shared" si="100"/>
        <v>0</v>
      </c>
      <c r="AF355" s="53">
        <f t="shared" si="101"/>
        <v>0</v>
      </c>
      <c r="AG355" s="53">
        <f t="shared" si="102"/>
        <v>0</v>
      </c>
      <c r="AH355" s="36" t="e">
        <f t="shared" si="105"/>
        <v>#REF!</v>
      </c>
      <c r="AM355" s="23">
        <f t="shared" si="103"/>
        <v>0</v>
      </c>
    </row>
    <row r="356" spans="1:39" x14ac:dyDescent="0.2">
      <c r="A356" s="23">
        <v>353</v>
      </c>
      <c r="B356" s="23">
        <f>VLOOKUP($A356,'[1]פרופיל מציע  + מסמכים שיש להגיש'!$C$6:$H$16555,2)</f>
        <v>0</v>
      </c>
      <c r="C356" s="23" t="str">
        <f t="shared" si="91"/>
        <v>0</v>
      </c>
      <c r="D356" s="41"/>
      <c r="E356" s="43"/>
      <c r="F356" s="43"/>
      <c r="G356" s="42"/>
      <c r="H356" s="43"/>
      <c r="I356" s="43"/>
      <c r="J356" s="42"/>
      <c r="K356" s="42"/>
      <c r="L356" s="42"/>
      <c r="M356" s="57" t="str">
        <f t="shared" si="104"/>
        <v/>
      </c>
      <c r="N356" s="27" t="str">
        <f>IF(M356="","",VLOOKUP($A356,'[1]פרופיל מציע  + מסמכים שיש להגיש'!$C$6:$H$16555,4))</f>
        <v/>
      </c>
      <c r="O356" s="46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6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23" t="str">
        <f t="shared" si="92"/>
        <v>not submittied</v>
      </c>
      <c r="R356" s="65" t="e">
        <f t="shared" si="93"/>
        <v>#NUM!</v>
      </c>
      <c r="W356" s="67">
        <f t="shared" si="94"/>
        <v>0</v>
      </c>
      <c r="X356" s="23">
        <f t="shared" si="95"/>
        <v>7629</v>
      </c>
      <c r="Y356" s="50" t="e">
        <f t="shared" si="96"/>
        <v>#REF!</v>
      </c>
      <c r="Z356" s="23" t="e">
        <f t="shared" si="97"/>
        <v>#REF!</v>
      </c>
      <c r="AA356" s="28" t="e">
        <f t="shared" si="89"/>
        <v>#REF!</v>
      </c>
      <c r="AB356" s="29" t="e">
        <f t="shared" si="90"/>
        <v>#REF!</v>
      </c>
      <c r="AC356" s="28" t="e">
        <f t="shared" si="98"/>
        <v>#REF!</v>
      </c>
      <c r="AD356" s="23" t="e">
        <f t="shared" si="99"/>
        <v>#REF!</v>
      </c>
      <c r="AE356" s="53">
        <f t="shared" si="100"/>
        <v>0</v>
      </c>
      <c r="AF356" s="53">
        <f t="shared" si="101"/>
        <v>0</v>
      </c>
      <c r="AG356" s="53">
        <f t="shared" si="102"/>
        <v>0</v>
      </c>
      <c r="AH356" s="36" t="e">
        <f t="shared" si="105"/>
        <v>#REF!</v>
      </c>
      <c r="AM356" s="23">
        <f t="shared" si="103"/>
        <v>0</v>
      </c>
    </row>
    <row r="357" spans="1:39" x14ac:dyDescent="0.2">
      <c r="A357" s="23">
        <v>354</v>
      </c>
      <c r="B357" s="23">
        <f>VLOOKUP($A357,'[1]פרופיל מציע  + מסמכים שיש להגיש'!$C$6:$H$16555,2)</f>
        <v>0</v>
      </c>
      <c r="C357" s="23" t="str">
        <f t="shared" si="91"/>
        <v>0</v>
      </c>
      <c r="D357" s="41"/>
      <c r="E357" s="43"/>
      <c r="F357" s="43"/>
      <c r="G357" s="42"/>
      <c r="H357" s="43"/>
      <c r="I357" s="43"/>
      <c r="J357" s="42"/>
      <c r="K357" s="42"/>
      <c r="L357" s="42"/>
      <c r="M357" s="57" t="str">
        <f t="shared" si="104"/>
        <v/>
      </c>
      <c r="N357" s="27" t="str">
        <f>IF(M357="","",VLOOKUP($A357,'[1]פרופיל מציע  + מסמכים שיש להגיש'!$C$6:$H$16555,4))</f>
        <v/>
      </c>
      <c r="O357" s="46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6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23" t="str">
        <f t="shared" si="92"/>
        <v>not submittied</v>
      </c>
      <c r="R357" s="65" t="e">
        <f t="shared" si="93"/>
        <v>#NUM!</v>
      </c>
      <c r="W357" s="67">
        <f t="shared" si="94"/>
        <v>0</v>
      </c>
      <c r="X357" s="23">
        <f t="shared" si="95"/>
        <v>7629</v>
      </c>
      <c r="Y357" s="50" t="e">
        <f t="shared" si="96"/>
        <v>#REF!</v>
      </c>
      <c r="Z357" s="23" t="e">
        <f t="shared" si="97"/>
        <v>#REF!</v>
      </c>
      <c r="AA357" s="28" t="e">
        <f t="shared" si="89"/>
        <v>#REF!</v>
      </c>
      <c r="AB357" s="29" t="e">
        <f t="shared" si="90"/>
        <v>#REF!</v>
      </c>
      <c r="AC357" s="28" t="e">
        <f t="shared" si="98"/>
        <v>#REF!</v>
      </c>
      <c r="AD357" s="23" t="e">
        <f t="shared" si="99"/>
        <v>#REF!</v>
      </c>
      <c r="AE357" s="53">
        <f t="shared" si="100"/>
        <v>0</v>
      </c>
      <c r="AF357" s="53">
        <f t="shared" si="101"/>
        <v>0</v>
      </c>
      <c r="AG357" s="53">
        <f t="shared" si="102"/>
        <v>0</v>
      </c>
      <c r="AH357" s="36" t="e">
        <f t="shared" si="105"/>
        <v>#REF!</v>
      </c>
      <c r="AM357" s="23">
        <f t="shared" si="103"/>
        <v>0</v>
      </c>
    </row>
    <row r="358" spans="1:39" x14ac:dyDescent="0.2">
      <c r="A358" s="23">
        <v>355</v>
      </c>
      <c r="B358" s="23">
        <f>VLOOKUP($A358,'[1]פרופיל מציע  + מסמכים שיש להגיש'!$C$6:$H$16555,2)</f>
        <v>0</v>
      </c>
      <c r="C358" s="23" t="str">
        <f t="shared" si="91"/>
        <v>0</v>
      </c>
      <c r="D358" s="41"/>
      <c r="E358" s="43"/>
      <c r="F358" s="43"/>
      <c r="G358" s="42"/>
      <c r="H358" s="43"/>
      <c r="I358" s="43"/>
      <c r="J358" s="42"/>
      <c r="K358" s="42"/>
      <c r="L358" s="42"/>
      <c r="M358" s="57" t="str">
        <f t="shared" si="104"/>
        <v/>
      </c>
      <c r="N358" s="27" t="str">
        <f>IF(M358="","",VLOOKUP($A358,'[1]פרופיל מציע  + מסמכים שיש להגיש'!$C$6:$H$16555,4))</f>
        <v/>
      </c>
      <c r="O358" s="46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6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23" t="str">
        <f t="shared" si="92"/>
        <v>not submittied</v>
      </c>
      <c r="R358" s="65" t="e">
        <f t="shared" si="93"/>
        <v>#NUM!</v>
      </c>
      <c r="W358" s="67">
        <f t="shared" si="94"/>
        <v>0</v>
      </c>
      <c r="X358" s="23">
        <f t="shared" si="95"/>
        <v>7629</v>
      </c>
      <c r="Y358" s="50" t="e">
        <f t="shared" si="96"/>
        <v>#REF!</v>
      </c>
      <c r="Z358" s="23" t="e">
        <f t="shared" si="97"/>
        <v>#REF!</v>
      </c>
      <c r="AA358" s="28" t="e">
        <f t="shared" si="89"/>
        <v>#REF!</v>
      </c>
      <c r="AB358" s="29" t="e">
        <f t="shared" si="90"/>
        <v>#REF!</v>
      </c>
      <c r="AC358" s="28" t="e">
        <f t="shared" si="98"/>
        <v>#REF!</v>
      </c>
      <c r="AD358" s="23" t="e">
        <f t="shared" si="99"/>
        <v>#REF!</v>
      </c>
      <c r="AE358" s="53">
        <f t="shared" si="100"/>
        <v>0</v>
      </c>
      <c r="AF358" s="53">
        <f t="shared" si="101"/>
        <v>0</v>
      </c>
      <c r="AG358" s="53">
        <f t="shared" si="102"/>
        <v>0</v>
      </c>
      <c r="AH358" s="36" t="e">
        <f t="shared" si="105"/>
        <v>#REF!</v>
      </c>
      <c r="AM358" s="23">
        <f t="shared" si="103"/>
        <v>0</v>
      </c>
    </row>
    <row r="359" spans="1:39" x14ac:dyDescent="0.2">
      <c r="A359" s="23">
        <v>356</v>
      </c>
      <c r="B359" s="23">
        <f>VLOOKUP($A359,'[1]פרופיל מציע  + מסמכים שיש להגיש'!$C$6:$H$16555,2)</f>
        <v>0</v>
      </c>
      <c r="C359" s="23" t="str">
        <f t="shared" si="91"/>
        <v>0</v>
      </c>
      <c r="D359" s="41"/>
      <c r="E359" s="43"/>
      <c r="F359" s="43"/>
      <c r="G359" s="42"/>
      <c r="H359" s="43"/>
      <c r="I359" s="43"/>
      <c r="J359" s="42"/>
      <c r="K359" s="42"/>
      <c r="L359" s="42"/>
      <c r="M359" s="57" t="str">
        <f t="shared" si="104"/>
        <v/>
      </c>
      <c r="N359" s="27" t="str">
        <f>IF(M359="","",VLOOKUP($A359,'[1]פרופיל מציע  + מסמכים שיש להגיש'!$C$6:$H$16555,4))</f>
        <v/>
      </c>
      <c r="O359" s="46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6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23" t="str">
        <f t="shared" si="92"/>
        <v>not submittied</v>
      </c>
      <c r="R359" s="65" t="e">
        <f t="shared" si="93"/>
        <v>#NUM!</v>
      </c>
      <c r="W359" s="67">
        <f t="shared" si="94"/>
        <v>0</v>
      </c>
      <c r="X359" s="23">
        <f t="shared" si="95"/>
        <v>7629</v>
      </c>
      <c r="Y359" s="50" t="e">
        <f t="shared" si="96"/>
        <v>#REF!</v>
      </c>
      <c r="Z359" s="23" t="e">
        <f t="shared" si="97"/>
        <v>#REF!</v>
      </c>
      <c r="AA359" s="28" t="e">
        <f t="shared" si="89"/>
        <v>#REF!</v>
      </c>
      <c r="AB359" s="29" t="e">
        <f t="shared" si="90"/>
        <v>#REF!</v>
      </c>
      <c r="AC359" s="28" t="e">
        <f t="shared" si="98"/>
        <v>#REF!</v>
      </c>
      <c r="AD359" s="23" t="e">
        <f t="shared" si="99"/>
        <v>#REF!</v>
      </c>
      <c r="AE359" s="53">
        <f t="shared" si="100"/>
        <v>0</v>
      </c>
      <c r="AF359" s="53">
        <f t="shared" si="101"/>
        <v>0</v>
      </c>
      <c r="AG359" s="53">
        <f t="shared" si="102"/>
        <v>0</v>
      </c>
      <c r="AH359" s="36" t="e">
        <f t="shared" si="105"/>
        <v>#REF!</v>
      </c>
      <c r="AM359" s="23">
        <f t="shared" si="103"/>
        <v>0</v>
      </c>
    </row>
    <row r="360" spans="1:39" x14ac:dyDescent="0.2">
      <c r="A360" s="23">
        <v>357</v>
      </c>
      <c r="B360" s="23">
        <f>VLOOKUP($A360,'[1]פרופיל מציע  + מסמכים שיש להגיש'!$C$6:$H$16555,2)</f>
        <v>0</v>
      </c>
      <c r="C360" s="23" t="str">
        <f t="shared" si="91"/>
        <v>0</v>
      </c>
      <c r="D360" s="41"/>
      <c r="E360" s="43"/>
      <c r="F360" s="43"/>
      <c r="G360" s="42"/>
      <c r="H360" s="43"/>
      <c r="I360" s="43"/>
      <c r="J360" s="42"/>
      <c r="K360" s="42"/>
      <c r="L360" s="42"/>
      <c r="M360" s="57" t="str">
        <f t="shared" si="104"/>
        <v/>
      </c>
      <c r="N360" s="27" t="str">
        <f>IF(M360="","",VLOOKUP($A360,'[1]פרופיל מציע  + מסמכים שיש להגיש'!$C$6:$H$16555,4))</f>
        <v/>
      </c>
      <c r="O360" s="46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6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23" t="str">
        <f t="shared" si="92"/>
        <v>not submittied</v>
      </c>
      <c r="R360" s="65" t="e">
        <f t="shared" si="93"/>
        <v>#NUM!</v>
      </c>
      <c r="W360" s="67">
        <f t="shared" si="94"/>
        <v>0</v>
      </c>
      <c r="X360" s="23">
        <f t="shared" si="95"/>
        <v>7629</v>
      </c>
      <c r="Y360" s="50" t="e">
        <f t="shared" si="96"/>
        <v>#REF!</v>
      </c>
      <c r="Z360" s="23" t="e">
        <f t="shared" si="97"/>
        <v>#REF!</v>
      </c>
      <c r="AA360" s="28" t="e">
        <f t="shared" si="89"/>
        <v>#REF!</v>
      </c>
      <c r="AB360" s="29" t="e">
        <f t="shared" si="90"/>
        <v>#REF!</v>
      </c>
      <c r="AC360" s="28" t="e">
        <f t="shared" si="98"/>
        <v>#REF!</v>
      </c>
      <c r="AD360" s="23" t="e">
        <f t="shared" si="99"/>
        <v>#REF!</v>
      </c>
      <c r="AE360" s="53">
        <f t="shared" si="100"/>
        <v>0</v>
      </c>
      <c r="AF360" s="53">
        <f t="shared" si="101"/>
        <v>0</v>
      </c>
      <c r="AG360" s="53">
        <f t="shared" si="102"/>
        <v>0</v>
      </c>
      <c r="AH360" s="36" t="e">
        <f t="shared" si="105"/>
        <v>#REF!</v>
      </c>
      <c r="AM360" s="23">
        <f t="shared" si="103"/>
        <v>0</v>
      </c>
    </row>
    <row r="361" spans="1:39" x14ac:dyDescent="0.2">
      <c r="A361" s="23">
        <v>358</v>
      </c>
      <c r="B361" s="23">
        <f>VLOOKUP($A361,'[1]פרופיל מציע  + מסמכים שיש להגיש'!$C$6:$H$16555,2)</f>
        <v>0</v>
      </c>
      <c r="C361" s="23" t="str">
        <f t="shared" si="91"/>
        <v>0</v>
      </c>
      <c r="D361" s="41"/>
      <c r="E361" s="43"/>
      <c r="F361" s="43"/>
      <c r="G361" s="42"/>
      <c r="H361" s="43"/>
      <c r="I361" s="43"/>
      <c r="J361" s="42"/>
      <c r="K361" s="42"/>
      <c r="L361" s="42"/>
      <c r="M361" s="57" t="str">
        <f t="shared" si="104"/>
        <v/>
      </c>
      <c r="N361" s="27" t="str">
        <f>IF(M361="","",VLOOKUP($A361,'[1]פרופיל מציע  + מסמכים שיש להגיש'!$C$6:$H$16555,4))</f>
        <v/>
      </c>
      <c r="O361" s="46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6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23" t="str">
        <f t="shared" si="92"/>
        <v>not submittied</v>
      </c>
      <c r="R361" s="65" t="e">
        <f t="shared" si="93"/>
        <v>#NUM!</v>
      </c>
      <c r="W361" s="67">
        <f t="shared" si="94"/>
        <v>0</v>
      </c>
      <c r="X361" s="23">
        <f t="shared" si="95"/>
        <v>7629</v>
      </c>
      <c r="Y361" s="50" t="e">
        <f t="shared" si="96"/>
        <v>#REF!</v>
      </c>
      <c r="Z361" s="23" t="e">
        <f t="shared" si="97"/>
        <v>#REF!</v>
      </c>
      <c r="AA361" s="28" t="e">
        <f t="shared" si="89"/>
        <v>#REF!</v>
      </c>
      <c r="AB361" s="29" t="e">
        <f t="shared" si="90"/>
        <v>#REF!</v>
      </c>
      <c r="AC361" s="28" t="e">
        <f t="shared" si="98"/>
        <v>#REF!</v>
      </c>
      <c r="AD361" s="23" t="e">
        <f t="shared" si="99"/>
        <v>#REF!</v>
      </c>
      <c r="AE361" s="53">
        <f t="shared" si="100"/>
        <v>0</v>
      </c>
      <c r="AF361" s="53">
        <f t="shared" si="101"/>
        <v>0</v>
      </c>
      <c r="AG361" s="53">
        <f t="shared" si="102"/>
        <v>0</v>
      </c>
      <c r="AH361" s="36" t="e">
        <f t="shared" si="105"/>
        <v>#REF!</v>
      </c>
      <c r="AM361" s="23">
        <f t="shared" si="103"/>
        <v>0</v>
      </c>
    </row>
    <row r="362" spans="1:39" x14ac:dyDescent="0.2">
      <c r="A362" s="23">
        <v>359</v>
      </c>
      <c r="B362" s="23">
        <f>VLOOKUP($A362,'[1]פרופיל מציע  + מסמכים שיש להגיש'!$C$6:$H$16555,2)</f>
        <v>0</v>
      </c>
      <c r="C362" s="23" t="str">
        <f t="shared" si="91"/>
        <v>0</v>
      </c>
      <c r="D362" s="41"/>
      <c r="E362" s="43"/>
      <c r="F362" s="43"/>
      <c r="G362" s="42"/>
      <c r="H362" s="43"/>
      <c r="I362" s="43"/>
      <c r="J362" s="42"/>
      <c r="K362" s="42"/>
      <c r="L362" s="42"/>
      <c r="M362" s="57" t="str">
        <f t="shared" si="104"/>
        <v/>
      </c>
      <c r="N362" s="27" t="str">
        <f>IF(M362="","",VLOOKUP($A362,'[1]פרופיל מציע  + מסמכים שיש להגיש'!$C$6:$H$16555,4))</f>
        <v/>
      </c>
      <c r="O362" s="46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6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23" t="str">
        <f t="shared" si="92"/>
        <v>not submittied</v>
      </c>
      <c r="R362" s="65" t="e">
        <f t="shared" si="93"/>
        <v>#NUM!</v>
      </c>
      <c r="W362" s="67">
        <f t="shared" si="94"/>
        <v>0</v>
      </c>
      <c r="X362" s="23">
        <f t="shared" si="95"/>
        <v>7629</v>
      </c>
      <c r="Y362" s="50" t="e">
        <f t="shared" si="96"/>
        <v>#REF!</v>
      </c>
      <c r="Z362" s="23" t="e">
        <f t="shared" si="97"/>
        <v>#REF!</v>
      </c>
      <c r="AA362" s="28" t="e">
        <f t="shared" si="89"/>
        <v>#REF!</v>
      </c>
      <c r="AB362" s="29" t="e">
        <f t="shared" si="90"/>
        <v>#REF!</v>
      </c>
      <c r="AC362" s="28" t="e">
        <f t="shared" si="98"/>
        <v>#REF!</v>
      </c>
      <c r="AD362" s="23" t="e">
        <f t="shared" si="99"/>
        <v>#REF!</v>
      </c>
      <c r="AE362" s="53">
        <f t="shared" si="100"/>
        <v>0</v>
      </c>
      <c r="AF362" s="53">
        <f t="shared" si="101"/>
        <v>0</v>
      </c>
      <c r="AG362" s="53">
        <f t="shared" si="102"/>
        <v>0</v>
      </c>
      <c r="AH362" s="36" t="e">
        <f t="shared" si="105"/>
        <v>#REF!</v>
      </c>
      <c r="AM362" s="23">
        <f t="shared" si="103"/>
        <v>0</v>
      </c>
    </row>
    <row r="363" spans="1:39" x14ac:dyDescent="0.2">
      <c r="A363" s="23">
        <v>360</v>
      </c>
      <c r="B363" s="23">
        <f>VLOOKUP($A363,'[1]פרופיל מציע  + מסמכים שיש להגיש'!$C$6:$H$16555,2)</f>
        <v>0</v>
      </c>
      <c r="C363" s="23" t="str">
        <f t="shared" si="91"/>
        <v>0</v>
      </c>
      <c r="D363" s="41"/>
      <c r="E363" s="43"/>
      <c r="F363" s="43"/>
      <c r="G363" s="42"/>
      <c r="H363" s="43"/>
      <c r="I363" s="43"/>
      <c r="J363" s="42"/>
      <c r="K363" s="42"/>
      <c r="L363" s="42"/>
      <c r="M363" s="57" t="str">
        <f t="shared" si="104"/>
        <v/>
      </c>
      <c r="N363" s="27" t="str">
        <f>IF(M363="","",VLOOKUP($A363,'[1]פרופיל מציע  + מסמכים שיש להגיש'!$C$6:$H$16555,4))</f>
        <v/>
      </c>
      <c r="O363" s="46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6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23" t="str">
        <f t="shared" si="92"/>
        <v>not submittied</v>
      </c>
      <c r="R363" s="65" t="e">
        <f t="shared" si="93"/>
        <v>#NUM!</v>
      </c>
      <c r="W363" s="67">
        <f t="shared" si="94"/>
        <v>0</v>
      </c>
      <c r="X363" s="23">
        <f t="shared" si="95"/>
        <v>7629</v>
      </c>
      <c r="Y363" s="50" t="e">
        <f t="shared" si="96"/>
        <v>#REF!</v>
      </c>
      <c r="Z363" s="23" t="e">
        <f t="shared" si="97"/>
        <v>#REF!</v>
      </c>
      <c r="AA363" s="28" t="e">
        <f t="shared" si="89"/>
        <v>#REF!</v>
      </c>
      <c r="AB363" s="29" t="e">
        <f t="shared" si="90"/>
        <v>#REF!</v>
      </c>
      <c r="AC363" s="28" t="e">
        <f t="shared" si="98"/>
        <v>#REF!</v>
      </c>
      <c r="AD363" s="23" t="e">
        <f t="shared" si="99"/>
        <v>#REF!</v>
      </c>
      <c r="AE363" s="53">
        <f t="shared" si="100"/>
        <v>0</v>
      </c>
      <c r="AF363" s="53">
        <f t="shared" si="101"/>
        <v>0</v>
      </c>
      <c r="AG363" s="53">
        <f t="shared" si="102"/>
        <v>0</v>
      </c>
      <c r="AH363" s="36" t="e">
        <f t="shared" si="105"/>
        <v>#REF!</v>
      </c>
      <c r="AM363" s="23">
        <f t="shared" si="103"/>
        <v>0</v>
      </c>
    </row>
    <row r="364" spans="1:39" x14ac:dyDescent="0.2">
      <c r="A364" s="23">
        <v>361</v>
      </c>
      <c r="B364" s="23">
        <f>VLOOKUP($A364,'[1]פרופיל מציע  + מסמכים שיש להגיש'!$C$6:$H$16555,2)</f>
        <v>0</v>
      </c>
      <c r="C364" s="23" t="str">
        <f t="shared" si="91"/>
        <v>0</v>
      </c>
      <c r="D364" s="41"/>
      <c r="E364" s="43"/>
      <c r="F364" s="43"/>
      <c r="G364" s="42"/>
      <c r="H364" s="43"/>
      <c r="I364" s="43"/>
      <c r="J364" s="42"/>
      <c r="K364" s="42"/>
      <c r="L364" s="42"/>
      <c r="M364" s="57" t="str">
        <f t="shared" si="104"/>
        <v/>
      </c>
      <c r="N364" s="27" t="str">
        <f>IF(M364="","",VLOOKUP($A364,'[1]פרופיל מציע  + מסמכים שיש להגיש'!$C$6:$H$16555,4))</f>
        <v/>
      </c>
      <c r="O364" s="46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6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23" t="str">
        <f t="shared" si="92"/>
        <v>not submittied</v>
      </c>
      <c r="R364" s="65" t="e">
        <f t="shared" si="93"/>
        <v>#NUM!</v>
      </c>
      <c r="W364" s="67">
        <f t="shared" si="94"/>
        <v>0</v>
      </c>
      <c r="X364" s="23">
        <f t="shared" si="95"/>
        <v>7629</v>
      </c>
      <c r="Y364" s="50" t="e">
        <f t="shared" si="96"/>
        <v>#REF!</v>
      </c>
      <c r="Z364" s="23" t="e">
        <f t="shared" si="97"/>
        <v>#REF!</v>
      </c>
      <c r="AA364" s="28" t="e">
        <f t="shared" si="89"/>
        <v>#REF!</v>
      </c>
      <c r="AB364" s="29" t="e">
        <f t="shared" si="90"/>
        <v>#REF!</v>
      </c>
      <c r="AC364" s="28" t="e">
        <f t="shared" si="98"/>
        <v>#REF!</v>
      </c>
      <c r="AD364" s="23" t="e">
        <f t="shared" si="99"/>
        <v>#REF!</v>
      </c>
      <c r="AE364" s="53">
        <f t="shared" si="100"/>
        <v>0</v>
      </c>
      <c r="AF364" s="53">
        <f t="shared" si="101"/>
        <v>0</v>
      </c>
      <c r="AG364" s="53">
        <f t="shared" si="102"/>
        <v>0</v>
      </c>
      <c r="AH364" s="36" t="e">
        <f t="shared" si="105"/>
        <v>#REF!</v>
      </c>
      <c r="AM364" s="23">
        <f t="shared" si="103"/>
        <v>0</v>
      </c>
    </row>
    <row r="365" spans="1:39" x14ac:dyDescent="0.2">
      <c r="A365" s="23">
        <v>362</v>
      </c>
      <c r="B365" s="23">
        <f>VLOOKUP($A365,'[1]פרופיל מציע  + מסמכים שיש להגיש'!$C$6:$H$16555,2)</f>
        <v>0</v>
      </c>
      <c r="C365" s="23" t="str">
        <f t="shared" si="91"/>
        <v>0</v>
      </c>
      <c r="D365" s="41"/>
      <c r="E365" s="43"/>
      <c r="F365" s="43"/>
      <c r="G365" s="42"/>
      <c r="H365" s="43"/>
      <c r="I365" s="43"/>
      <c r="J365" s="42"/>
      <c r="K365" s="42"/>
      <c r="L365" s="42"/>
      <c r="M365" s="57" t="str">
        <f t="shared" si="104"/>
        <v/>
      </c>
      <c r="N365" s="27" t="str">
        <f>IF(M365="","",VLOOKUP($A365,'[1]פרופיל מציע  + מסמכים שיש להגיש'!$C$6:$H$16555,4))</f>
        <v/>
      </c>
      <c r="O365" s="46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6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23" t="str">
        <f t="shared" si="92"/>
        <v>not submittied</v>
      </c>
      <c r="R365" s="65" t="e">
        <f t="shared" si="93"/>
        <v>#NUM!</v>
      </c>
      <c r="W365" s="67">
        <f t="shared" si="94"/>
        <v>0</v>
      </c>
      <c r="X365" s="23">
        <f t="shared" si="95"/>
        <v>7629</v>
      </c>
      <c r="Y365" s="50" t="e">
        <f t="shared" si="96"/>
        <v>#REF!</v>
      </c>
      <c r="Z365" s="23" t="e">
        <f t="shared" si="97"/>
        <v>#REF!</v>
      </c>
      <c r="AA365" s="28" t="e">
        <f t="shared" si="89"/>
        <v>#REF!</v>
      </c>
      <c r="AB365" s="29" t="e">
        <f t="shared" si="90"/>
        <v>#REF!</v>
      </c>
      <c r="AC365" s="28" t="e">
        <f t="shared" si="98"/>
        <v>#REF!</v>
      </c>
      <c r="AD365" s="23" t="e">
        <f t="shared" si="99"/>
        <v>#REF!</v>
      </c>
      <c r="AE365" s="53">
        <f t="shared" si="100"/>
        <v>0</v>
      </c>
      <c r="AF365" s="53">
        <f t="shared" si="101"/>
        <v>0</v>
      </c>
      <c r="AG365" s="53">
        <f t="shared" si="102"/>
        <v>0</v>
      </c>
      <c r="AH365" s="36" t="e">
        <f t="shared" si="105"/>
        <v>#REF!</v>
      </c>
      <c r="AM365" s="23">
        <f t="shared" si="103"/>
        <v>0</v>
      </c>
    </row>
    <row r="366" spans="1:39" x14ac:dyDescent="0.2">
      <c r="A366" s="23">
        <v>363</v>
      </c>
      <c r="B366" s="23">
        <f>VLOOKUP($A366,'[1]פרופיל מציע  + מסמכים שיש להגיש'!$C$6:$H$16555,2)</f>
        <v>0</v>
      </c>
      <c r="C366" s="23" t="str">
        <f t="shared" si="91"/>
        <v>0</v>
      </c>
      <c r="D366" s="41"/>
      <c r="E366" s="43"/>
      <c r="F366" s="43"/>
      <c r="G366" s="42"/>
      <c r="H366" s="43"/>
      <c r="I366" s="43"/>
      <c r="J366" s="42"/>
      <c r="K366" s="42"/>
      <c r="L366" s="42"/>
      <c r="M366" s="57" t="str">
        <f t="shared" si="104"/>
        <v/>
      </c>
      <c r="N366" s="27" t="str">
        <f>IF(M366="","",VLOOKUP($A366,'[1]פרופיל מציע  + מסמכים שיש להגיש'!$C$6:$H$16555,4))</f>
        <v/>
      </c>
      <c r="O366" s="46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6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23" t="str">
        <f t="shared" si="92"/>
        <v>not submittied</v>
      </c>
      <c r="R366" s="65" t="e">
        <f t="shared" si="93"/>
        <v>#NUM!</v>
      </c>
      <c r="W366" s="67">
        <f t="shared" si="94"/>
        <v>0</v>
      </c>
      <c r="X366" s="23">
        <f t="shared" si="95"/>
        <v>7629</v>
      </c>
      <c r="Y366" s="50" t="e">
        <f t="shared" si="96"/>
        <v>#REF!</v>
      </c>
      <c r="Z366" s="23" t="e">
        <f t="shared" si="97"/>
        <v>#REF!</v>
      </c>
      <c r="AA366" s="28" t="e">
        <f t="shared" si="89"/>
        <v>#REF!</v>
      </c>
      <c r="AB366" s="29" t="e">
        <f t="shared" si="90"/>
        <v>#REF!</v>
      </c>
      <c r="AC366" s="28" t="e">
        <f t="shared" si="98"/>
        <v>#REF!</v>
      </c>
      <c r="AD366" s="23" t="e">
        <f t="shared" si="99"/>
        <v>#REF!</v>
      </c>
      <c r="AE366" s="53">
        <f t="shared" si="100"/>
        <v>0</v>
      </c>
      <c r="AF366" s="53">
        <f t="shared" si="101"/>
        <v>0</v>
      </c>
      <c r="AG366" s="53">
        <f t="shared" si="102"/>
        <v>0</v>
      </c>
      <c r="AH366" s="36" t="e">
        <f t="shared" si="105"/>
        <v>#REF!</v>
      </c>
      <c r="AM366" s="23">
        <f t="shared" si="103"/>
        <v>0</v>
      </c>
    </row>
    <row r="367" spans="1:39" x14ac:dyDescent="0.2">
      <c r="A367" s="23">
        <v>364</v>
      </c>
      <c r="B367" s="23">
        <f>VLOOKUP($A367,'[1]פרופיל מציע  + מסמכים שיש להגיש'!$C$6:$H$16555,2)</f>
        <v>0</v>
      </c>
      <c r="C367" s="23" t="str">
        <f t="shared" si="91"/>
        <v>0</v>
      </c>
      <c r="D367" s="41"/>
      <c r="E367" s="43"/>
      <c r="F367" s="43"/>
      <c r="G367" s="42"/>
      <c r="H367" s="43"/>
      <c r="I367" s="43"/>
      <c r="J367" s="42"/>
      <c r="K367" s="42"/>
      <c r="L367" s="42"/>
      <c r="M367" s="57" t="str">
        <f t="shared" si="104"/>
        <v/>
      </c>
      <c r="N367" s="27" t="str">
        <f>IF(M367="","",VLOOKUP($A367,'[1]פרופיל מציע  + מסמכים שיש להגיש'!$C$6:$H$16555,4))</f>
        <v/>
      </c>
      <c r="O367" s="46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6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23" t="str">
        <f t="shared" si="92"/>
        <v>not submittied</v>
      </c>
      <c r="R367" s="65" t="e">
        <f t="shared" si="93"/>
        <v>#NUM!</v>
      </c>
      <c r="W367" s="67">
        <f t="shared" si="94"/>
        <v>0</v>
      </c>
      <c r="X367" s="23">
        <f t="shared" si="95"/>
        <v>7629</v>
      </c>
      <c r="Y367" s="50" t="e">
        <f t="shared" si="96"/>
        <v>#REF!</v>
      </c>
      <c r="Z367" s="23" t="e">
        <f t="shared" si="97"/>
        <v>#REF!</v>
      </c>
      <c r="AA367" s="28" t="e">
        <f t="shared" si="89"/>
        <v>#REF!</v>
      </c>
      <c r="AB367" s="29" t="e">
        <f t="shared" si="90"/>
        <v>#REF!</v>
      </c>
      <c r="AC367" s="28" t="e">
        <f t="shared" si="98"/>
        <v>#REF!</v>
      </c>
      <c r="AD367" s="23" t="e">
        <f t="shared" si="99"/>
        <v>#REF!</v>
      </c>
      <c r="AE367" s="53">
        <f t="shared" si="100"/>
        <v>0</v>
      </c>
      <c r="AF367" s="53">
        <f t="shared" si="101"/>
        <v>0</v>
      </c>
      <c r="AG367" s="53">
        <f t="shared" si="102"/>
        <v>0</v>
      </c>
      <c r="AH367" s="36" t="e">
        <f t="shared" si="105"/>
        <v>#REF!</v>
      </c>
      <c r="AM367" s="23">
        <f t="shared" si="103"/>
        <v>0</v>
      </c>
    </row>
    <row r="368" spans="1:39" x14ac:dyDescent="0.2">
      <c r="A368" s="23">
        <v>365</v>
      </c>
      <c r="B368" s="23">
        <f>VLOOKUP($A368,'[1]פרופיל מציע  + מסמכים שיש להגיש'!$C$6:$H$16555,2)</f>
        <v>0</v>
      </c>
      <c r="C368" s="23" t="str">
        <f t="shared" si="91"/>
        <v>0</v>
      </c>
      <c r="D368" s="41"/>
      <c r="E368" s="43"/>
      <c r="F368" s="43"/>
      <c r="G368" s="42"/>
      <c r="H368" s="43"/>
      <c r="I368" s="43"/>
      <c r="J368" s="42"/>
      <c r="K368" s="42"/>
      <c r="L368" s="42"/>
      <c r="M368" s="57" t="str">
        <f t="shared" si="104"/>
        <v/>
      </c>
      <c r="N368" s="27" t="str">
        <f>IF(M368="","",VLOOKUP($A368,'[1]פרופיל מציע  + מסמכים שיש להגיש'!$C$6:$H$16555,4))</f>
        <v/>
      </c>
      <c r="O368" s="46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6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23" t="str">
        <f t="shared" si="92"/>
        <v>not submittied</v>
      </c>
      <c r="R368" s="65" t="e">
        <f t="shared" si="93"/>
        <v>#NUM!</v>
      </c>
      <c r="W368" s="67">
        <f t="shared" si="94"/>
        <v>0</v>
      </c>
      <c r="X368" s="23">
        <f t="shared" si="95"/>
        <v>7629</v>
      </c>
      <c r="Y368" s="50" t="e">
        <f t="shared" si="96"/>
        <v>#REF!</v>
      </c>
      <c r="Z368" s="23" t="e">
        <f t="shared" si="97"/>
        <v>#REF!</v>
      </c>
      <c r="AA368" s="28" t="e">
        <f t="shared" si="89"/>
        <v>#REF!</v>
      </c>
      <c r="AB368" s="29" t="e">
        <f t="shared" si="90"/>
        <v>#REF!</v>
      </c>
      <c r="AC368" s="28" t="e">
        <f t="shared" si="98"/>
        <v>#REF!</v>
      </c>
      <c r="AD368" s="23" t="e">
        <f t="shared" si="99"/>
        <v>#REF!</v>
      </c>
      <c r="AE368" s="53">
        <f t="shared" si="100"/>
        <v>0</v>
      </c>
      <c r="AF368" s="53">
        <f t="shared" si="101"/>
        <v>0</v>
      </c>
      <c r="AG368" s="53">
        <f t="shared" si="102"/>
        <v>0</v>
      </c>
      <c r="AH368" s="36" t="e">
        <f t="shared" si="105"/>
        <v>#REF!</v>
      </c>
      <c r="AM368" s="23">
        <f t="shared" si="103"/>
        <v>0</v>
      </c>
    </row>
    <row r="369" spans="1:39" x14ac:dyDescent="0.2">
      <c r="A369" s="23">
        <v>366</v>
      </c>
      <c r="B369" s="23">
        <f>VLOOKUP($A369,'[1]פרופיל מציע  + מסמכים שיש להגיש'!$C$6:$H$16555,2)</f>
        <v>0</v>
      </c>
      <c r="C369" s="23" t="str">
        <f t="shared" si="91"/>
        <v>0</v>
      </c>
      <c r="D369" s="41"/>
      <c r="E369" s="43"/>
      <c r="F369" s="43"/>
      <c r="G369" s="42"/>
      <c r="H369" s="43"/>
      <c r="I369" s="43"/>
      <c r="J369" s="42"/>
      <c r="K369" s="42"/>
      <c r="L369" s="42"/>
      <c r="M369" s="57" t="str">
        <f t="shared" si="104"/>
        <v/>
      </c>
      <c r="N369" s="27" t="str">
        <f>IF(M369="","",VLOOKUP($A369,'[1]פרופיל מציע  + מסמכים שיש להגיש'!$C$6:$H$16555,4))</f>
        <v/>
      </c>
      <c r="O369" s="46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6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23" t="str">
        <f t="shared" si="92"/>
        <v>not submittied</v>
      </c>
      <c r="R369" s="65" t="e">
        <f t="shared" si="93"/>
        <v>#NUM!</v>
      </c>
      <c r="W369" s="67">
        <f t="shared" si="94"/>
        <v>0</v>
      </c>
      <c r="X369" s="23">
        <f t="shared" si="95"/>
        <v>7629</v>
      </c>
      <c r="Y369" s="50" t="e">
        <f t="shared" si="96"/>
        <v>#REF!</v>
      </c>
      <c r="Z369" s="23" t="e">
        <f t="shared" si="97"/>
        <v>#REF!</v>
      </c>
      <c r="AA369" s="28" t="e">
        <f t="shared" si="89"/>
        <v>#REF!</v>
      </c>
      <c r="AB369" s="29" t="e">
        <f t="shared" si="90"/>
        <v>#REF!</v>
      </c>
      <c r="AC369" s="28" t="e">
        <f t="shared" si="98"/>
        <v>#REF!</v>
      </c>
      <c r="AD369" s="23" t="e">
        <f t="shared" si="99"/>
        <v>#REF!</v>
      </c>
      <c r="AE369" s="53">
        <f t="shared" si="100"/>
        <v>0</v>
      </c>
      <c r="AF369" s="53">
        <f t="shared" si="101"/>
        <v>0</v>
      </c>
      <c r="AG369" s="53">
        <f t="shared" si="102"/>
        <v>0</v>
      </c>
      <c r="AH369" s="36" t="e">
        <f t="shared" si="105"/>
        <v>#REF!</v>
      </c>
      <c r="AM369" s="23">
        <f t="shared" si="103"/>
        <v>0</v>
      </c>
    </row>
    <row r="370" spans="1:39" x14ac:dyDescent="0.2">
      <c r="A370" s="23">
        <v>367</v>
      </c>
      <c r="B370" s="23">
        <f>VLOOKUP($A370,'[1]פרופיל מציע  + מסמכים שיש להגיש'!$C$6:$H$16555,2)</f>
        <v>0</v>
      </c>
      <c r="C370" s="23" t="str">
        <f t="shared" si="91"/>
        <v>0</v>
      </c>
      <c r="D370" s="41"/>
      <c r="E370" s="43"/>
      <c r="F370" s="43"/>
      <c r="G370" s="42"/>
      <c r="H370" s="43"/>
      <c r="I370" s="43"/>
      <c r="J370" s="42"/>
      <c r="K370" s="42"/>
      <c r="L370" s="42"/>
      <c r="M370" s="57" t="str">
        <f t="shared" si="104"/>
        <v/>
      </c>
      <c r="N370" s="27" t="str">
        <f>IF(M370="","",VLOOKUP($A370,'[1]פרופיל מציע  + מסמכים שיש להגיש'!$C$6:$H$16555,4))</f>
        <v/>
      </c>
      <c r="O370" s="46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6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23" t="str">
        <f t="shared" si="92"/>
        <v>not submittied</v>
      </c>
      <c r="R370" s="65" t="e">
        <f t="shared" si="93"/>
        <v>#NUM!</v>
      </c>
      <c r="W370" s="67">
        <f t="shared" si="94"/>
        <v>0</v>
      </c>
      <c r="X370" s="23">
        <f t="shared" si="95"/>
        <v>7629</v>
      </c>
      <c r="Y370" s="50" t="e">
        <f t="shared" si="96"/>
        <v>#REF!</v>
      </c>
      <c r="Z370" s="23" t="e">
        <f t="shared" si="97"/>
        <v>#REF!</v>
      </c>
      <c r="AA370" s="28" t="e">
        <f t="shared" si="89"/>
        <v>#REF!</v>
      </c>
      <c r="AB370" s="29" t="e">
        <f t="shared" si="90"/>
        <v>#REF!</v>
      </c>
      <c r="AC370" s="28" t="e">
        <f t="shared" si="98"/>
        <v>#REF!</v>
      </c>
      <c r="AD370" s="23" t="e">
        <f t="shared" si="99"/>
        <v>#REF!</v>
      </c>
      <c r="AE370" s="53">
        <f t="shared" si="100"/>
        <v>0</v>
      </c>
      <c r="AF370" s="53">
        <f t="shared" si="101"/>
        <v>0</v>
      </c>
      <c r="AG370" s="53">
        <f t="shared" si="102"/>
        <v>0</v>
      </c>
      <c r="AH370" s="36" t="e">
        <f t="shared" si="105"/>
        <v>#REF!</v>
      </c>
      <c r="AM370" s="23">
        <f t="shared" si="103"/>
        <v>0</v>
      </c>
    </row>
    <row r="371" spans="1:39" x14ac:dyDescent="0.2">
      <c r="A371" s="23">
        <v>368</v>
      </c>
      <c r="B371" s="23">
        <f>VLOOKUP($A371,'[1]פרופיל מציע  + מסמכים שיש להגיש'!$C$6:$H$16555,2)</f>
        <v>0</v>
      </c>
      <c r="C371" s="23" t="str">
        <f t="shared" si="91"/>
        <v>0</v>
      </c>
      <c r="D371" s="41"/>
      <c r="E371" s="43"/>
      <c r="F371" s="43"/>
      <c r="G371" s="42"/>
      <c r="H371" s="43"/>
      <c r="I371" s="43"/>
      <c r="J371" s="42"/>
      <c r="K371" s="42"/>
      <c r="L371" s="42"/>
      <c r="M371" s="57" t="str">
        <f t="shared" si="104"/>
        <v/>
      </c>
      <c r="N371" s="27" t="str">
        <f>IF(M371="","",VLOOKUP($A371,'[1]פרופיל מציע  + מסמכים שיש להגיש'!$C$6:$H$16555,4))</f>
        <v/>
      </c>
      <c r="O371" s="46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6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23" t="str">
        <f t="shared" si="92"/>
        <v>not submittied</v>
      </c>
      <c r="R371" s="65" t="e">
        <f t="shared" si="93"/>
        <v>#NUM!</v>
      </c>
      <c r="W371" s="67">
        <f t="shared" si="94"/>
        <v>0</v>
      </c>
      <c r="X371" s="23">
        <f t="shared" si="95"/>
        <v>7629</v>
      </c>
      <c r="Y371" s="50" t="e">
        <f t="shared" si="96"/>
        <v>#REF!</v>
      </c>
      <c r="Z371" s="23" t="e">
        <f t="shared" si="97"/>
        <v>#REF!</v>
      </c>
      <c r="AA371" s="28" t="e">
        <f t="shared" si="89"/>
        <v>#REF!</v>
      </c>
      <c r="AB371" s="29" t="e">
        <f t="shared" si="90"/>
        <v>#REF!</v>
      </c>
      <c r="AC371" s="28" t="e">
        <f t="shared" si="98"/>
        <v>#REF!</v>
      </c>
      <c r="AD371" s="23" t="e">
        <f t="shared" si="99"/>
        <v>#REF!</v>
      </c>
      <c r="AE371" s="53">
        <f t="shared" si="100"/>
        <v>0</v>
      </c>
      <c r="AF371" s="53">
        <f t="shared" si="101"/>
        <v>0</v>
      </c>
      <c r="AG371" s="53">
        <f t="shared" si="102"/>
        <v>0</v>
      </c>
      <c r="AH371" s="36" t="e">
        <f t="shared" si="105"/>
        <v>#REF!</v>
      </c>
      <c r="AM371" s="23">
        <f t="shared" si="103"/>
        <v>0</v>
      </c>
    </row>
    <row r="372" spans="1:39" x14ac:dyDescent="0.2">
      <c r="A372" s="23">
        <v>369</v>
      </c>
      <c r="B372" s="23">
        <f>VLOOKUP($A372,'[1]פרופיל מציע  + מסמכים שיש להגיש'!$C$6:$H$16555,2)</f>
        <v>0</v>
      </c>
      <c r="C372" s="23" t="str">
        <f t="shared" si="91"/>
        <v>0</v>
      </c>
      <c r="D372" s="41"/>
      <c r="E372" s="43"/>
      <c r="F372" s="43"/>
      <c r="G372" s="42"/>
      <c r="H372" s="43"/>
      <c r="I372" s="43"/>
      <c r="J372" s="42"/>
      <c r="K372" s="42"/>
      <c r="L372" s="42"/>
      <c r="M372" s="57" t="str">
        <f t="shared" si="104"/>
        <v/>
      </c>
      <c r="N372" s="27" t="str">
        <f>IF(M372="","",VLOOKUP($A372,'[1]פרופיל מציע  + מסמכים שיש להגיש'!$C$6:$H$16555,4))</f>
        <v/>
      </c>
      <c r="O372" s="46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6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23" t="str">
        <f t="shared" si="92"/>
        <v>not submittied</v>
      </c>
      <c r="R372" s="65" t="e">
        <f t="shared" si="93"/>
        <v>#NUM!</v>
      </c>
      <c r="W372" s="67">
        <f t="shared" si="94"/>
        <v>0</v>
      </c>
      <c r="X372" s="23">
        <f t="shared" si="95"/>
        <v>7629</v>
      </c>
      <c r="Y372" s="50" t="e">
        <f t="shared" si="96"/>
        <v>#REF!</v>
      </c>
      <c r="Z372" s="23" t="e">
        <f t="shared" si="97"/>
        <v>#REF!</v>
      </c>
      <c r="AA372" s="28" t="e">
        <f t="shared" si="89"/>
        <v>#REF!</v>
      </c>
      <c r="AB372" s="29" t="e">
        <f t="shared" si="90"/>
        <v>#REF!</v>
      </c>
      <c r="AC372" s="28" t="e">
        <f t="shared" si="98"/>
        <v>#REF!</v>
      </c>
      <c r="AD372" s="23" t="e">
        <f t="shared" si="99"/>
        <v>#REF!</v>
      </c>
      <c r="AE372" s="53">
        <f t="shared" si="100"/>
        <v>0</v>
      </c>
      <c r="AF372" s="53">
        <f t="shared" si="101"/>
        <v>0</v>
      </c>
      <c r="AG372" s="53">
        <f t="shared" si="102"/>
        <v>0</v>
      </c>
      <c r="AH372" s="36" t="e">
        <f t="shared" si="105"/>
        <v>#REF!</v>
      </c>
      <c r="AM372" s="23">
        <f t="shared" si="103"/>
        <v>0</v>
      </c>
    </row>
    <row r="373" spans="1:39" x14ac:dyDescent="0.2">
      <c r="A373" s="23">
        <v>370</v>
      </c>
      <c r="B373" s="23">
        <f>VLOOKUP($A373,'[1]פרופיל מציע  + מסמכים שיש להגיש'!$C$6:$H$16555,2)</f>
        <v>0</v>
      </c>
      <c r="C373" s="23" t="str">
        <f t="shared" si="91"/>
        <v>0</v>
      </c>
      <c r="D373" s="41"/>
      <c r="E373" s="43"/>
      <c r="F373" s="43"/>
      <c r="G373" s="42"/>
      <c r="H373" s="43"/>
      <c r="I373" s="43"/>
      <c r="J373" s="42"/>
      <c r="K373" s="42"/>
      <c r="L373" s="42"/>
      <c r="M373" s="57" t="str">
        <f t="shared" si="104"/>
        <v/>
      </c>
      <c r="N373" s="27" t="str">
        <f>IF(M373="","",VLOOKUP($A373,'[1]פרופיל מציע  + מסמכים שיש להגיש'!$C$6:$H$16555,4))</f>
        <v/>
      </c>
      <c r="O373" s="46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6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23" t="str">
        <f t="shared" si="92"/>
        <v>not submittied</v>
      </c>
      <c r="R373" s="65" t="e">
        <f t="shared" si="93"/>
        <v>#NUM!</v>
      </c>
      <c r="W373" s="67">
        <f t="shared" si="94"/>
        <v>0</v>
      </c>
      <c r="X373" s="23">
        <f t="shared" si="95"/>
        <v>7629</v>
      </c>
      <c r="Y373" s="50" t="e">
        <f t="shared" si="96"/>
        <v>#REF!</v>
      </c>
      <c r="Z373" s="23" t="e">
        <f t="shared" si="97"/>
        <v>#REF!</v>
      </c>
      <c r="AA373" s="28" t="e">
        <f t="shared" si="89"/>
        <v>#REF!</v>
      </c>
      <c r="AB373" s="29" t="e">
        <f t="shared" si="90"/>
        <v>#REF!</v>
      </c>
      <c r="AC373" s="28" t="e">
        <f t="shared" si="98"/>
        <v>#REF!</v>
      </c>
      <c r="AD373" s="23" t="e">
        <f t="shared" si="99"/>
        <v>#REF!</v>
      </c>
      <c r="AE373" s="53">
        <f t="shared" si="100"/>
        <v>0</v>
      </c>
      <c r="AF373" s="53">
        <f t="shared" si="101"/>
        <v>0</v>
      </c>
      <c r="AG373" s="53">
        <f t="shared" si="102"/>
        <v>0</v>
      </c>
      <c r="AH373" s="36" t="e">
        <f t="shared" si="105"/>
        <v>#REF!</v>
      </c>
      <c r="AM373" s="23">
        <f t="shared" si="103"/>
        <v>0</v>
      </c>
    </row>
    <row r="374" spans="1:39" x14ac:dyDescent="0.2">
      <c r="A374" s="23">
        <v>371</v>
      </c>
      <c r="B374" s="23">
        <f>VLOOKUP($A374,'[1]פרופיל מציע  + מסמכים שיש להגיש'!$C$6:$H$16555,2)</f>
        <v>0</v>
      </c>
      <c r="C374" s="23" t="str">
        <f t="shared" si="91"/>
        <v>0</v>
      </c>
      <c r="D374" s="41"/>
      <c r="E374" s="43"/>
      <c r="F374" s="43"/>
      <c r="G374" s="42"/>
      <c r="H374" s="43"/>
      <c r="I374" s="43"/>
      <c r="J374" s="42"/>
      <c r="K374" s="42"/>
      <c r="L374" s="42"/>
      <c r="M374" s="57" t="str">
        <f t="shared" si="104"/>
        <v/>
      </c>
      <c r="N374" s="27" t="str">
        <f>IF(M374="","",VLOOKUP($A374,'[1]פרופיל מציע  + מסמכים שיש להגיש'!$C$6:$H$16555,4))</f>
        <v/>
      </c>
      <c r="O374" s="46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6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23" t="str">
        <f t="shared" si="92"/>
        <v>not submittied</v>
      </c>
      <c r="R374" s="65" t="e">
        <f t="shared" si="93"/>
        <v>#NUM!</v>
      </c>
      <c r="W374" s="67">
        <f t="shared" si="94"/>
        <v>0</v>
      </c>
      <c r="X374" s="23">
        <f t="shared" si="95"/>
        <v>7629</v>
      </c>
      <c r="Y374" s="50" t="e">
        <f t="shared" si="96"/>
        <v>#REF!</v>
      </c>
      <c r="Z374" s="23" t="e">
        <f t="shared" si="97"/>
        <v>#REF!</v>
      </c>
      <c r="AA374" s="28" t="e">
        <f t="shared" si="89"/>
        <v>#REF!</v>
      </c>
      <c r="AB374" s="29" t="e">
        <f t="shared" si="90"/>
        <v>#REF!</v>
      </c>
      <c r="AC374" s="28" t="e">
        <f t="shared" si="98"/>
        <v>#REF!</v>
      </c>
      <c r="AD374" s="23" t="e">
        <f t="shared" si="99"/>
        <v>#REF!</v>
      </c>
      <c r="AE374" s="53">
        <f t="shared" si="100"/>
        <v>0</v>
      </c>
      <c r="AF374" s="53">
        <f t="shared" si="101"/>
        <v>0</v>
      </c>
      <c r="AG374" s="53">
        <f t="shared" si="102"/>
        <v>0</v>
      </c>
      <c r="AH374" s="36" t="e">
        <f t="shared" si="105"/>
        <v>#REF!</v>
      </c>
      <c r="AM374" s="23">
        <f t="shared" si="103"/>
        <v>0</v>
      </c>
    </row>
    <row r="375" spans="1:39" x14ac:dyDescent="0.2">
      <c r="A375" s="23">
        <v>372</v>
      </c>
      <c r="B375" s="23">
        <f>VLOOKUP($A375,'[1]פרופיל מציע  + מסמכים שיש להגיש'!$C$6:$H$16555,2)</f>
        <v>0</v>
      </c>
      <c r="C375" s="23" t="str">
        <f t="shared" si="91"/>
        <v>0</v>
      </c>
      <c r="D375" s="41"/>
      <c r="E375" s="43"/>
      <c r="F375" s="43"/>
      <c r="G375" s="42"/>
      <c r="H375" s="43"/>
      <c r="I375" s="43"/>
      <c r="J375" s="42"/>
      <c r="K375" s="42"/>
      <c r="L375" s="42"/>
      <c r="M375" s="57" t="str">
        <f t="shared" si="104"/>
        <v/>
      </c>
      <c r="N375" s="27" t="str">
        <f>IF(M375="","",VLOOKUP($A375,'[1]פרופיל מציע  + מסמכים שיש להגיש'!$C$6:$H$16555,4))</f>
        <v/>
      </c>
      <c r="O375" s="46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6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23" t="str">
        <f t="shared" si="92"/>
        <v>not submittied</v>
      </c>
      <c r="R375" s="65" t="e">
        <f t="shared" si="93"/>
        <v>#NUM!</v>
      </c>
      <c r="W375" s="67">
        <f t="shared" si="94"/>
        <v>0</v>
      </c>
      <c r="X375" s="23">
        <f t="shared" si="95"/>
        <v>7629</v>
      </c>
      <c r="Y375" s="50" t="e">
        <f t="shared" si="96"/>
        <v>#REF!</v>
      </c>
      <c r="Z375" s="23" t="e">
        <f t="shared" si="97"/>
        <v>#REF!</v>
      </c>
      <c r="AA375" s="28" t="e">
        <f t="shared" si="89"/>
        <v>#REF!</v>
      </c>
      <c r="AB375" s="29" t="e">
        <f t="shared" si="90"/>
        <v>#REF!</v>
      </c>
      <c r="AC375" s="28" t="e">
        <f t="shared" si="98"/>
        <v>#REF!</v>
      </c>
      <c r="AD375" s="23" t="e">
        <f t="shared" si="99"/>
        <v>#REF!</v>
      </c>
      <c r="AE375" s="53">
        <f t="shared" si="100"/>
        <v>0</v>
      </c>
      <c r="AF375" s="53">
        <f t="shared" si="101"/>
        <v>0</v>
      </c>
      <c r="AG375" s="53">
        <f t="shared" si="102"/>
        <v>0</v>
      </c>
      <c r="AH375" s="36" t="e">
        <f t="shared" si="105"/>
        <v>#REF!</v>
      </c>
      <c r="AM375" s="23">
        <f t="shared" si="103"/>
        <v>0</v>
      </c>
    </row>
    <row r="376" spans="1:39" x14ac:dyDescent="0.2">
      <c r="A376" s="23">
        <v>373</v>
      </c>
      <c r="B376" s="23">
        <f>VLOOKUP($A376,'[1]פרופיל מציע  + מסמכים שיש להגיש'!$C$6:$H$16555,2)</f>
        <v>0</v>
      </c>
      <c r="C376" s="23" t="str">
        <f t="shared" si="91"/>
        <v>0</v>
      </c>
      <c r="D376" s="41"/>
      <c r="E376" s="43"/>
      <c r="F376" s="43"/>
      <c r="G376" s="42"/>
      <c r="H376" s="43"/>
      <c r="I376" s="43"/>
      <c r="J376" s="42"/>
      <c r="K376" s="42"/>
      <c r="L376" s="42"/>
      <c r="M376" s="57" t="str">
        <f t="shared" si="104"/>
        <v/>
      </c>
      <c r="N376" s="27" t="str">
        <f>IF(M376="","",VLOOKUP($A376,'[1]פרופיל מציע  + מסמכים שיש להגיש'!$C$6:$H$16555,4))</f>
        <v/>
      </c>
      <c r="O376" s="46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6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23" t="str">
        <f t="shared" si="92"/>
        <v>not submittied</v>
      </c>
      <c r="R376" s="65" t="e">
        <f t="shared" si="93"/>
        <v>#NUM!</v>
      </c>
      <c r="W376" s="67">
        <f t="shared" si="94"/>
        <v>0</v>
      </c>
      <c r="X376" s="23">
        <f t="shared" si="95"/>
        <v>7629</v>
      </c>
      <c r="Y376" s="50" t="e">
        <f t="shared" si="96"/>
        <v>#REF!</v>
      </c>
      <c r="Z376" s="23" t="e">
        <f t="shared" si="97"/>
        <v>#REF!</v>
      </c>
      <c r="AA376" s="28" t="e">
        <f t="shared" si="89"/>
        <v>#REF!</v>
      </c>
      <c r="AB376" s="29" t="e">
        <f t="shared" si="90"/>
        <v>#REF!</v>
      </c>
      <c r="AC376" s="28" t="e">
        <f t="shared" si="98"/>
        <v>#REF!</v>
      </c>
      <c r="AD376" s="23" t="e">
        <f t="shared" si="99"/>
        <v>#REF!</v>
      </c>
      <c r="AE376" s="53">
        <f t="shared" si="100"/>
        <v>0</v>
      </c>
      <c r="AF376" s="53">
        <f t="shared" si="101"/>
        <v>0</v>
      </c>
      <c r="AG376" s="53">
        <f t="shared" si="102"/>
        <v>0</v>
      </c>
      <c r="AH376" s="36" t="e">
        <f t="shared" si="105"/>
        <v>#REF!</v>
      </c>
      <c r="AM376" s="23">
        <f t="shared" si="103"/>
        <v>0</v>
      </c>
    </row>
    <row r="377" spans="1:39" x14ac:dyDescent="0.2">
      <c r="A377" s="23">
        <v>374</v>
      </c>
      <c r="B377" s="23">
        <f>VLOOKUP($A377,'[1]פרופיל מציע  + מסמכים שיש להגיש'!$C$6:$H$16555,2)</f>
        <v>0</v>
      </c>
      <c r="C377" s="23" t="str">
        <f t="shared" si="91"/>
        <v>0</v>
      </c>
      <c r="D377" s="41"/>
      <c r="E377" s="43"/>
      <c r="F377" s="43"/>
      <c r="G377" s="42"/>
      <c r="H377" s="43"/>
      <c r="I377" s="43"/>
      <c r="J377" s="42"/>
      <c r="K377" s="42"/>
      <c r="L377" s="42"/>
      <c r="M377" s="57" t="str">
        <f t="shared" si="104"/>
        <v/>
      </c>
      <c r="N377" s="27" t="str">
        <f>IF(M377="","",VLOOKUP($A377,'[1]פרופיל מציע  + מסמכים שיש להגיש'!$C$6:$H$16555,4))</f>
        <v/>
      </c>
      <c r="O377" s="46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6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23" t="str">
        <f t="shared" si="92"/>
        <v>not submittied</v>
      </c>
      <c r="R377" s="65" t="e">
        <f t="shared" si="93"/>
        <v>#NUM!</v>
      </c>
      <c r="W377" s="67">
        <f t="shared" si="94"/>
        <v>0</v>
      </c>
      <c r="X377" s="23">
        <f t="shared" si="95"/>
        <v>7629</v>
      </c>
      <c r="Y377" s="50" t="e">
        <f t="shared" si="96"/>
        <v>#REF!</v>
      </c>
      <c r="Z377" s="23" t="e">
        <f t="shared" si="97"/>
        <v>#REF!</v>
      </c>
      <c r="AA377" s="28" t="e">
        <f t="shared" si="89"/>
        <v>#REF!</v>
      </c>
      <c r="AB377" s="29" t="e">
        <f t="shared" si="90"/>
        <v>#REF!</v>
      </c>
      <c r="AC377" s="28" t="e">
        <f t="shared" si="98"/>
        <v>#REF!</v>
      </c>
      <c r="AD377" s="23" t="e">
        <f t="shared" si="99"/>
        <v>#REF!</v>
      </c>
      <c r="AE377" s="53">
        <f t="shared" si="100"/>
        <v>0</v>
      </c>
      <c r="AF377" s="53">
        <f t="shared" si="101"/>
        <v>0</v>
      </c>
      <c r="AG377" s="53">
        <f t="shared" si="102"/>
        <v>0</v>
      </c>
      <c r="AH377" s="36" t="e">
        <f t="shared" si="105"/>
        <v>#REF!</v>
      </c>
      <c r="AM377" s="23">
        <f t="shared" si="103"/>
        <v>0</v>
      </c>
    </row>
    <row r="378" spans="1:39" x14ac:dyDescent="0.2">
      <c r="A378" s="23">
        <v>375</v>
      </c>
      <c r="B378" s="23">
        <f>VLOOKUP($A378,'[1]פרופיל מציע  + מסמכים שיש להגיש'!$C$6:$H$16555,2)</f>
        <v>0</v>
      </c>
      <c r="C378" s="23" t="str">
        <f t="shared" si="91"/>
        <v>0</v>
      </c>
      <c r="D378" s="41"/>
      <c r="E378" s="43"/>
      <c r="F378" s="43"/>
      <c r="G378" s="42"/>
      <c r="H378" s="43"/>
      <c r="I378" s="43"/>
      <c r="J378" s="42"/>
      <c r="K378" s="42"/>
      <c r="L378" s="42"/>
      <c r="M378" s="57" t="str">
        <f t="shared" si="104"/>
        <v/>
      </c>
      <c r="N378" s="27" t="str">
        <f>IF(M378="","",VLOOKUP($A378,'[1]פרופיל מציע  + מסמכים שיש להגיש'!$C$6:$H$16555,4))</f>
        <v/>
      </c>
      <c r="O378" s="46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6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23" t="str">
        <f t="shared" si="92"/>
        <v>not submittied</v>
      </c>
      <c r="R378" s="65" t="e">
        <f t="shared" si="93"/>
        <v>#NUM!</v>
      </c>
      <c r="W378" s="67">
        <f t="shared" si="94"/>
        <v>0</v>
      </c>
      <c r="X378" s="23">
        <f t="shared" si="95"/>
        <v>7629</v>
      </c>
      <c r="Y378" s="50" t="e">
        <f t="shared" si="96"/>
        <v>#REF!</v>
      </c>
      <c r="Z378" s="23" t="e">
        <f t="shared" si="97"/>
        <v>#REF!</v>
      </c>
      <c r="AA378" s="28" t="e">
        <f t="shared" si="89"/>
        <v>#REF!</v>
      </c>
      <c r="AB378" s="29" t="e">
        <f t="shared" si="90"/>
        <v>#REF!</v>
      </c>
      <c r="AC378" s="28" t="e">
        <f t="shared" si="98"/>
        <v>#REF!</v>
      </c>
      <c r="AD378" s="23" t="e">
        <f t="shared" si="99"/>
        <v>#REF!</v>
      </c>
      <c r="AE378" s="53">
        <f t="shared" si="100"/>
        <v>0</v>
      </c>
      <c r="AF378" s="53">
        <f t="shared" si="101"/>
        <v>0</v>
      </c>
      <c r="AG378" s="53">
        <f t="shared" si="102"/>
        <v>0</v>
      </c>
      <c r="AH378" s="36" t="e">
        <f t="shared" si="105"/>
        <v>#REF!</v>
      </c>
      <c r="AM378" s="23">
        <f t="shared" si="103"/>
        <v>0</v>
      </c>
    </row>
    <row r="379" spans="1:39" x14ac:dyDescent="0.2">
      <c r="A379" s="23">
        <v>376</v>
      </c>
      <c r="B379" s="23">
        <f>VLOOKUP($A379,'[1]פרופיל מציע  + מסמכים שיש להגיש'!$C$6:$H$16555,2)</f>
        <v>0</v>
      </c>
      <c r="C379" s="23" t="str">
        <f t="shared" si="91"/>
        <v>0</v>
      </c>
      <c r="D379" s="41"/>
      <c r="E379" s="43"/>
      <c r="F379" s="43"/>
      <c r="G379" s="42"/>
      <c r="H379" s="43"/>
      <c r="I379" s="43"/>
      <c r="J379" s="42"/>
      <c r="K379" s="42"/>
      <c r="L379" s="42"/>
      <c r="M379" s="57" t="str">
        <f t="shared" si="104"/>
        <v/>
      </c>
      <c r="N379" s="27" t="str">
        <f>IF(M379="","",VLOOKUP($A379,'[1]פרופיל מציע  + מסמכים שיש להגיש'!$C$6:$H$16555,4))</f>
        <v/>
      </c>
      <c r="O379" s="46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6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23" t="str">
        <f t="shared" si="92"/>
        <v>not submittied</v>
      </c>
      <c r="R379" s="65" t="e">
        <f t="shared" si="93"/>
        <v>#NUM!</v>
      </c>
      <c r="W379" s="67">
        <f t="shared" si="94"/>
        <v>0</v>
      </c>
      <c r="X379" s="23">
        <f t="shared" si="95"/>
        <v>7629</v>
      </c>
      <c r="Y379" s="50" t="e">
        <f t="shared" si="96"/>
        <v>#REF!</v>
      </c>
      <c r="Z379" s="23" t="e">
        <f t="shared" si="97"/>
        <v>#REF!</v>
      </c>
      <c r="AA379" s="28" t="e">
        <f t="shared" si="89"/>
        <v>#REF!</v>
      </c>
      <c r="AB379" s="29" t="e">
        <f t="shared" si="90"/>
        <v>#REF!</v>
      </c>
      <c r="AC379" s="28" t="e">
        <f t="shared" si="98"/>
        <v>#REF!</v>
      </c>
      <c r="AD379" s="23" t="e">
        <f t="shared" si="99"/>
        <v>#REF!</v>
      </c>
      <c r="AE379" s="53">
        <f t="shared" si="100"/>
        <v>0</v>
      </c>
      <c r="AF379" s="53">
        <f t="shared" si="101"/>
        <v>0</v>
      </c>
      <c r="AG379" s="53">
        <f t="shared" si="102"/>
        <v>0</v>
      </c>
      <c r="AH379" s="36" t="e">
        <f t="shared" si="105"/>
        <v>#REF!</v>
      </c>
      <c r="AM379" s="23">
        <f t="shared" si="103"/>
        <v>0</v>
      </c>
    </row>
    <row r="380" spans="1:39" x14ac:dyDescent="0.2">
      <c r="A380" s="23">
        <v>377</v>
      </c>
      <c r="B380" s="23">
        <f>VLOOKUP($A380,'[1]פרופיל מציע  + מסמכים שיש להגיש'!$C$6:$H$16555,2)</f>
        <v>0</v>
      </c>
      <c r="C380" s="23" t="str">
        <f t="shared" si="91"/>
        <v>0</v>
      </c>
      <c r="D380" s="41"/>
      <c r="E380" s="43"/>
      <c r="F380" s="43"/>
      <c r="G380" s="42"/>
      <c r="H380" s="43"/>
      <c r="I380" s="43"/>
      <c r="J380" s="42"/>
      <c r="K380" s="42"/>
      <c r="L380" s="42"/>
      <c r="M380" s="57" t="str">
        <f t="shared" si="104"/>
        <v/>
      </c>
      <c r="N380" s="27" t="str">
        <f>IF(M380="","",VLOOKUP($A380,'[1]פרופיל מציע  + מסמכים שיש להגיש'!$C$6:$H$16555,4))</f>
        <v/>
      </c>
      <c r="O380" s="46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6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23" t="str">
        <f t="shared" si="92"/>
        <v>not submittied</v>
      </c>
      <c r="R380" s="65" t="e">
        <f t="shared" si="93"/>
        <v>#NUM!</v>
      </c>
      <c r="W380" s="67">
        <f t="shared" si="94"/>
        <v>0</v>
      </c>
      <c r="X380" s="23">
        <f t="shared" si="95"/>
        <v>7629</v>
      </c>
      <c r="Y380" s="50" t="e">
        <f t="shared" si="96"/>
        <v>#REF!</v>
      </c>
      <c r="Z380" s="23" t="e">
        <f t="shared" si="97"/>
        <v>#REF!</v>
      </c>
      <c r="AA380" s="28" t="e">
        <f t="shared" si="89"/>
        <v>#REF!</v>
      </c>
      <c r="AB380" s="29" t="e">
        <f t="shared" si="90"/>
        <v>#REF!</v>
      </c>
      <c r="AC380" s="28" t="e">
        <f t="shared" si="98"/>
        <v>#REF!</v>
      </c>
      <c r="AD380" s="23" t="e">
        <f t="shared" si="99"/>
        <v>#REF!</v>
      </c>
      <c r="AE380" s="53">
        <f t="shared" si="100"/>
        <v>0</v>
      </c>
      <c r="AF380" s="53">
        <f t="shared" si="101"/>
        <v>0</v>
      </c>
      <c r="AG380" s="53">
        <f t="shared" si="102"/>
        <v>0</v>
      </c>
      <c r="AH380" s="36" t="e">
        <f t="shared" si="105"/>
        <v>#REF!</v>
      </c>
      <c r="AM380" s="23">
        <f t="shared" si="103"/>
        <v>0</v>
      </c>
    </row>
    <row r="381" spans="1:39" x14ac:dyDescent="0.2">
      <c r="A381" s="23">
        <v>378</v>
      </c>
      <c r="B381" s="23">
        <f>VLOOKUP($A381,'[1]פרופיל מציע  + מסמכים שיש להגיש'!$C$6:$H$16555,2)</f>
        <v>0</v>
      </c>
      <c r="C381" s="23" t="str">
        <f t="shared" si="91"/>
        <v>0</v>
      </c>
      <c r="D381" s="41"/>
      <c r="E381" s="43"/>
      <c r="F381" s="43"/>
      <c r="G381" s="42"/>
      <c r="H381" s="43"/>
      <c r="I381" s="43"/>
      <c r="J381" s="42"/>
      <c r="K381" s="42"/>
      <c r="L381" s="42"/>
      <c r="M381" s="57" t="str">
        <f t="shared" si="104"/>
        <v/>
      </c>
      <c r="N381" s="27" t="str">
        <f>IF(M381="","",VLOOKUP($A381,'[1]פרופיל מציע  + מסמכים שיש להגיש'!$C$6:$H$16555,4))</f>
        <v/>
      </c>
      <c r="O381" s="46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6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23" t="str">
        <f t="shared" si="92"/>
        <v>not submittied</v>
      </c>
      <c r="R381" s="65" t="e">
        <f t="shared" si="93"/>
        <v>#NUM!</v>
      </c>
      <c r="W381" s="67">
        <f t="shared" si="94"/>
        <v>0</v>
      </c>
      <c r="X381" s="23">
        <f t="shared" si="95"/>
        <v>7629</v>
      </c>
      <c r="Y381" s="50" t="e">
        <f t="shared" si="96"/>
        <v>#REF!</v>
      </c>
      <c r="Z381" s="23" t="e">
        <f t="shared" si="97"/>
        <v>#REF!</v>
      </c>
      <c r="AA381" s="28" t="e">
        <f t="shared" si="89"/>
        <v>#REF!</v>
      </c>
      <c r="AB381" s="29" t="e">
        <f t="shared" si="90"/>
        <v>#REF!</v>
      </c>
      <c r="AC381" s="28" t="e">
        <f t="shared" si="98"/>
        <v>#REF!</v>
      </c>
      <c r="AD381" s="23" t="e">
        <f t="shared" si="99"/>
        <v>#REF!</v>
      </c>
      <c r="AE381" s="53">
        <f t="shared" si="100"/>
        <v>0</v>
      </c>
      <c r="AF381" s="53">
        <f t="shared" si="101"/>
        <v>0</v>
      </c>
      <c r="AG381" s="53">
        <f t="shared" si="102"/>
        <v>0</v>
      </c>
      <c r="AH381" s="36" t="e">
        <f t="shared" si="105"/>
        <v>#REF!</v>
      </c>
      <c r="AM381" s="23">
        <f t="shared" si="103"/>
        <v>0</v>
      </c>
    </row>
    <row r="382" spans="1:39" x14ac:dyDescent="0.2">
      <c r="A382" s="23">
        <v>379</v>
      </c>
      <c r="B382" s="23">
        <f>VLOOKUP($A382,'[1]פרופיל מציע  + מסמכים שיש להגיש'!$C$6:$H$16555,2)</f>
        <v>0</v>
      </c>
      <c r="C382" s="23" t="str">
        <f t="shared" si="91"/>
        <v>0</v>
      </c>
      <c r="D382" s="41"/>
      <c r="E382" s="43"/>
      <c r="F382" s="43"/>
      <c r="G382" s="42"/>
      <c r="H382" s="43"/>
      <c r="I382" s="43"/>
      <c r="J382" s="42"/>
      <c r="K382" s="42"/>
      <c r="L382" s="42"/>
      <c r="M382" s="57" t="str">
        <f t="shared" si="104"/>
        <v/>
      </c>
      <c r="N382" s="27" t="str">
        <f>IF(M382="","",VLOOKUP($A382,'[1]פרופיל מציע  + מסמכים שיש להגיש'!$C$6:$H$16555,4))</f>
        <v/>
      </c>
      <c r="O382" s="46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6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23" t="str">
        <f t="shared" si="92"/>
        <v>not submittied</v>
      </c>
      <c r="R382" s="65" t="e">
        <f t="shared" si="93"/>
        <v>#NUM!</v>
      </c>
      <c r="W382" s="67">
        <f t="shared" si="94"/>
        <v>0</v>
      </c>
      <c r="X382" s="23">
        <f t="shared" si="95"/>
        <v>7629</v>
      </c>
      <c r="Y382" s="50" t="e">
        <f t="shared" si="96"/>
        <v>#REF!</v>
      </c>
      <c r="Z382" s="23" t="e">
        <f t="shared" si="97"/>
        <v>#REF!</v>
      </c>
      <c r="AA382" s="28" t="e">
        <f t="shared" si="89"/>
        <v>#REF!</v>
      </c>
      <c r="AB382" s="29" t="e">
        <f t="shared" si="90"/>
        <v>#REF!</v>
      </c>
      <c r="AC382" s="28" t="e">
        <f t="shared" si="98"/>
        <v>#REF!</v>
      </c>
      <c r="AD382" s="23" t="e">
        <f t="shared" si="99"/>
        <v>#REF!</v>
      </c>
      <c r="AE382" s="53">
        <f t="shared" si="100"/>
        <v>0</v>
      </c>
      <c r="AF382" s="53">
        <f t="shared" si="101"/>
        <v>0</v>
      </c>
      <c r="AG382" s="53">
        <f t="shared" si="102"/>
        <v>0</v>
      </c>
      <c r="AH382" s="36" t="e">
        <f t="shared" si="105"/>
        <v>#REF!</v>
      </c>
      <c r="AM382" s="23">
        <f t="shared" si="103"/>
        <v>0</v>
      </c>
    </row>
    <row r="383" spans="1:39" x14ac:dyDescent="0.2">
      <c r="A383" s="23">
        <v>380</v>
      </c>
      <c r="B383" s="23">
        <f>VLOOKUP($A383,'[1]פרופיל מציע  + מסמכים שיש להגיש'!$C$6:$H$16555,2)</f>
        <v>0</v>
      </c>
      <c r="C383" s="23" t="str">
        <f t="shared" si="91"/>
        <v>0</v>
      </c>
      <c r="D383" s="41"/>
      <c r="E383" s="43"/>
      <c r="F383" s="43"/>
      <c r="G383" s="42"/>
      <c r="H383" s="43"/>
      <c r="I383" s="43"/>
      <c r="J383" s="42"/>
      <c r="K383" s="42"/>
      <c r="L383" s="42"/>
      <c r="M383" s="57" t="str">
        <f t="shared" si="104"/>
        <v/>
      </c>
      <c r="N383" s="27" t="str">
        <f>IF(M383="","",VLOOKUP($A383,'[1]פרופיל מציע  + מסמכים שיש להגיש'!$C$6:$H$16555,4))</f>
        <v/>
      </c>
      <c r="O383" s="46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6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23" t="str">
        <f t="shared" si="92"/>
        <v>not submittied</v>
      </c>
      <c r="R383" s="65" t="e">
        <f t="shared" si="93"/>
        <v>#NUM!</v>
      </c>
      <c r="W383" s="67">
        <f t="shared" si="94"/>
        <v>0</v>
      </c>
      <c r="X383" s="23">
        <f t="shared" si="95"/>
        <v>7629</v>
      </c>
      <c r="Y383" s="50" t="e">
        <f t="shared" si="96"/>
        <v>#REF!</v>
      </c>
      <c r="Z383" s="23" t="e">
        <f t="shared" si="97"/>
        <v>#REF!</v>
      </c>
      <c r="AA383" s="28" t="e">
        <f t="shared" si="89"/>
        <v>#REF!</v>
      </c>
      <c r="AB383" s="29" t="e">
        <f t="shared" si="90"/>
        <v>#REF!</v>
      </c>
      <c r="AC383" s="28" t="e">
        <f t="shared" si="98"/>
        <v>#REF!</v>
      </c>
      <c r="AD383" s="23" t="e">
        <f t="shared" si="99"/>
        <v>#REF!</v>
      </c>
      <c r="AE383" s="53">
        <f t="shared" si="100"/>
        <v>0</v>
      </c>
      <c r="AF383" s="53">
        <f t="shared" si="101"/>
        <v>0</v>
      </c>
      <c r="AG383" s="53">
        <f t="shared" si="102"/>
        <v>0</v>
      </c>
      <c r="AH383" s="36" t="e">
        <f t="shared" si="105"/>
        <v>#REF!</v>
      </c>
      <c r="AM383" s="23">
        <f t="shared" si="103"/>
        <v>0</v>
      </c>
    </row>
    <row r="384" spans="1:39" x14ac:dyDescent="0.2">
      <c r="A384" s="23">
        <v>381</v>
      </c>
      <c r="B384" s="23">
        <f>VLOOKUP($A384,'[1]פרופיל מציע  + מסמכים שיש להגיש'!$C$6:$H$16555,2)</f>
        <v>0</v>
      </c>
      <c r="C384" s="23" t="str">
        <f t="shared" si="91"/>
        <v>0</v>
      </c>
      <c r="D384" s="41"/>
      <c r="E384" s="43"/>
      <c r="F384" s="43"/>
      <c r="G384" s="42"/>
      <c r="H384" s="43"/>
      <c r="I384" s="43"/>
      <c r="J384" s="42"/>
      <c r="K384" s="42"/>
      <c r="L384" s="42"/>
      <c r="M384" s="57" t="str">
        <f t="shared" si="104"/>
        <v/>
      </c>
      <c r="N384" s="27" t="str">
        <f>IF(M384="","",VLOOKUP($A384,'[1]פרופיל מציע  + מסמכים שיש להגיש'!$C$6:$H$16555,4))</f>
        <v/>
      </c>
      <c r="O384" s="46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6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23" t="str">
        <f t="shared" si="92"/>
        <v>not submittied</v>
      </c>
      <c r="R384" s="65" t="e">
        <f t="shared" si="93"/>
        <v>#NUM!</v>
      </c>
      <c r="W384" s="67">
        <f t="shared" si="94"/>
        <v>0</v>
      </c>
      <c r="X384" s="23">
        <f t="shared" si="95"/>
        <v>7629</v>
      </c>
      <c r="Y384" s="50" t="e">
        <f t="shared" si="96"/>
        <v>#REF!</v>
      </c>
      <c r="Z384" s="23" t="e">
        <f t="shared" si="97"/>
        <v>#REF!</v>
      </c>
      <c r="AA384" s="28" t="e">
        <f t="shared" si="89"/>
        <v>#REF!</v>
      </c>
      <c r="AB384" s="29" t="e">
        <f t="shared" si="90"/>
        <v>#REF!</v>
      </c>
      <c r="AC384" s="28" t="e">
        <f t="shared" si="98"/>
        <v>#REF!</v>
      </c>
      <c r="AD384" s="23" t="e">
        <f t="shared" si="99"/>
        <v>#REF!</v>
      </c>
      <c r="AE384" s="53">
        <f t="shared" si="100"/>
        <v>0</v>
      </c>
      <c r="AF384" s="53">
        <f t="shared" si="101"/>
        <v>0</v>
      </c>
      <c r="AG384" s="53">
        <f t="shared" si="102"/>
        <v>0</v>
      </c>
      <c r="AH384" s="36" t="e">
        <f t="shared" si="105"/>
        <v>#REF!</v>
      </c>
      <c r="AM384" s="23">
        <f t="shared" si="103"/>
        <v>0</v>
      </c>
    </row>
    <row r="385" spans="1:39" x14ac:dyDescent="0.2">
      <c r="A385" s="23">
        <v>382</v>
      </c>
      <c r="B385" s="23">
        <f>VLOOKUP($A385,'[1]פרופיל מציע  + מסמכים שיש להגיש'!$C$6:$H$16555,2)</f>
        <v>0</v>
      </c>
      <c r="C385" s="23" t="str">
        <f t="shared" si="91"/>
        <v>0</v>
      </c>
      <c r="D385" s="41"/>
      <c r="E385" s="43"/>
      <c r="F385" s="43"/>
      <c r="G385" s="42"/>
      <c r="H385" s="43"/>
      <c r="I385" s="43"/>
      <c r="J385" s="42"/>
      <c r="K385" s="42"/>
      <c r="L385" s="42"/>
      <c r="M385" s="57" t="str">
        <f t="shared" si="104"/>
        <v/>
      </c>
      <c r="N385" s="27" t="str">
        <f>IF(M385="","",VLOOKUP($A385,'[1]פרופיל מציע  + מסמכים שיש להגיש'!$C$6:$H$16555,4))</f>
        <v/>
      </c>
      <c r="O385" s="46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6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23" t="str">
        <f t="shared" si="92"/>
        <v>not submittied</v>
      </c>
      <c r="R385" s="65" t="e">
        <f t="shared" si="93"/>
        <v>#NUM!</v>
      </c>
      <c r="W385" s="67">
        <f t="shared" si="94"/>
        <v>0</v>
      </c>
      <c r="X385" s="23">
        <f t="shared" si="95"/>
        <v>7629</v>
      </c>
      <c r="Y385" s="50" t="e">
        <f t="shared" si="96"/>
        <v>#REF!</v>
      </c>
      <c r="Z385" s="23" t="e">
        <f t="shared" si="97"/>
        <v>#REF!</v>
      </c>
      <c r="AA385" s="28" t="e">
        <f t="shared" si="89"/>
        <v>#REF!</v>
      </c>
      <c r="AB385" s="29" t="e">
        <f t="shared" si="90"/>
        <v>#REF!</v>
      </c>
      <c r="AC385" s="28" t="e">
        <f t="shared" si="98"/>
        <v>#REF!</v>
      </c>
      <c r="AD385" s="23" t="e">
        <f t="shared" si="99"/>
        <v>#REF!</v>
      </c>
      <c r="AE385" s="53">
        <f t="shared" si="100"/>
        <v>0</v>
      </c>
      <c r="AF385" s="53">
        <f t="shared" si="101"/>
        <v>0</v>
      </c>
      <c r="AG385" s="53">
        <f t="shared" si="102"/>
        <v>0</v>
      </c>
      <c r="AH385" s="36" t="e">
        <f t="shared" si="105"/>
        <v>#REF!</v>
      </c>
      <c r="AM385" s="23">
        <f t="shared" si="103"/>
        <v>0</v>
      </c>
    </row>
    <row r="386" spans="1:39" x14ac:dyDescent="0.2">
      <c r="A386" s="23">
        <v>383</v>
      </c>
      <c r="B386" s="23">
        <f>VLOOKUP($A386,'[1]פרופיל מציע  + מסמכים שיש להגיש'!$C$6:$H$16555,2)</f>
        <v>0</v>
      </c>
      <c r="C386" s="23" t="str">
        <f t="shared" si="91"/>
        <v>0</v>
      </c>
      <c r="D386" s="41"/>
      <c r="E386" s="43"/>
      <c r="F386" s="43"/>
      <c r="G386" s="42"/>
      <c r="H386" s="43"/>
      <c r="I386" s="43"/>
      <c r="J386" s="42"/>
      <c r="K386" s="42"/>
      <c r="L386" s="42"/>
      <c r="M386" s="57" t="str">
        <f t="shared" si="104"/>
        <v/>
      </c>
      <c r="N386" s="27" t="str">
        <f>IF(M386="","",VLOOKUP($A386,'[1]פרופיל מציע  + מסמכים שיש להגיש'!$C$6:$H$16555,4))</f>
        <v/>
      </c>
      <c r="O386" s="46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6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23" t="str">
        <f t="shared" si="92"/>
        <v>not submittied</v>
      </c>
      <c r="R386" s="65" t="e">
        <f t="shared" si="93"/>
        <v>#NUM!</v>
      </c>
      <c r="W386" s="67">
        <f t="shared" si="94"/>
        <v>0</v>
      </c>
      <c r="X386" s="23">
        <f t="shared" si="95"/>
        <v>7629</v>
      </c>
      <c r="Y386" s="50" t="e">
        <f t="shared" si="96"/>
        <v>#REF!</v>
      </c>
      <c r="Z386" s="23" t="e">
        <f t="shared" si="97"/>
        <v>#REF!</v>
      </c>
      <c r="AA386" s="28" t="e">
        <f t="shared" si="89"/>
        <v>#REF!</v>
      </c>
      <c r="AB386" s="29" t="e">
        <f t="shared" si="90"/>
        <v>#REF!</v>
      </c>
      <c r="AC386" s="28" t="e">
        <f t="shared" si="98"/>
        <v>#REF!</v>
      </c>
      <c r="AD386" s="23" t="e">
        <f t="shared" si="99"/>
        <v>#REF!</v>
      </c>
      <c r="AE386" s="53">
        <f t="shared" si="100"/>
        <v>0</v>
      </c>
      <c r="AF386" s="53">
        <f t="shared" si="101"/>
        <v>0</v>
      </c>
      <c r="AG386" s="53">
        <f t="shared" si="102"/>
        <v>0</v>
      </c>
      <c r="AH386" s="36" t="e">
        <f t="shared" si="105"/>
        <v>#REF!</v>
      </c>
      <c r="AM386" s="23">
        <f t="shared" si="103"/>
        <v>0</v>
      </c>
    </row>
    <row r="387" spans="1:39" x14ac:dyDescent="0.2">
      <c r="A387" s="23">
        <v>384</v>
      </c>
      <c r="B387" s="23">
        <f>VLOOKUP($A387,'[1]פרופיל מציע  + מסמכים שיש להגיש'!$C$6:$H$16555,2)</f>
        <v>0</v>
      </c>
      <c r="C387" s="23" t="str">
        <f t="shared" si="91"/>
        <v>0</v>
      </c>
      <c r="D387" s="41"/>
      <c r="E387" s="43"/>
      <c r="F387" s="43"/>
      <c r="G387" s="42"/>
      <c r="H387" s="43"/>
      <c r="I387" s="43"/>
      <c r="J387" s="42"/>
      <c r="K387" s="42"/>
      <c r="L387" s="42"/>
      <c r="M387" s="57" t="str">
        <f t="shared" si="104"/>
        <v/>
      </c>
      <c r="N387" s="27" t="str">
        <f>IF(M387="","",VLOOKUP($A387,'[1]פרופיל מציע  + מסמכים שיש להגיש'!$C$6:$H$16555,4))</f>
        <v/>
      </c>
      <c r="O387" s="46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6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23" t="str">
        <f t="shared" si="92"/>
        <v>not submittied</v>
      </c>
      <c r="R387" s="65" t="e">
        <f t="shared" si="93"/>
        <v>#NUM!</v>
      </c>
      <c r="W387" s="67">
        <f t="shared" si="94"/>
        <v>0</v>
      </c>
      <c r="X387" s="23">
        <f t="shared" si="95"/>
        <v>7629</v>
      </c>
      <c r="Y387" s="50" t="e">
        <f t="shared" si="96"/>
        <v>#REF!</v>
      </c>
      <c r="Z387" s="23" t="e">
        <f t="shared" si="97"/>
        <v>#REF!</v>
      </c>
      <c r="AA387" s="28" t="e">
        <f t="shared" si="89"/>
        <v>#REF!</v>
      </c>
      <c r="AB387" s="29" t="e">
        <f t="shared" si="90"/>
        <v>#REF!</v>
      </c>
      <c r="AC387" s="28" t="e">
        <f t="shared" si="98"/>
        <v>#REF!</v>
      </c>
      <c r="AD387" s="23" t="e">
        <f t="shared" si="99"/>
        <v>#REF!</v>
      </c>
      <c r="AE387" s="53">
        <f t="shared" si="100"/>
        <v>0</v>
      </c>
      <c r="AF387" s="53">
        <f t="shared" si="101"/>
        <v>0</v>
      </c>
      <c r="AG387" s="53">
        <f t="shared" si="102"/>
        <v>0</v>
      </c>
      <c r="AH387" s="36" t="e">
        <f t="shared" si="105"/>
        <v>#REF!</v>
      </c>
      <c r="AM387" s="23">
        <f t="shared" si="103"/>
        <v>0</v>
      </c>
    </row>
    <row r="388" spans="1:39" x14ac:dyDescent="0.2">
      <c r="A388" s="23">
        <v>385</v>
      </c>
      <c r="B388" s="23">
        <f>VLOOKUP($A388,'[1]פרופיל מציע  + מסמכים שיש להגיש'!$C$6:$H$16555,2)</f>
        <v>0</v>
      </c>
      <c r="C388" s="23" t="str">
        <f t="shared" si="91"/>
        <v>0</v>
      </c>
      <c r="D388" s="41"/>
      <c r="E388" s="43"/>
      <c r="F388" s="43"/>
      <c r="G388" s="42"/>
      <c r="H388" s="43"/>
      <c r="I388" s="43"/>
      <c r="J388" s="42"/>
      <c r="K388" s="42"/>
      <c r="L388" s="42"/>
      <c r="M388" s="57" t="str">
        <f t="shared" si="104"/>
        <v/>
      </c>
      <c r="N388" s="27" t="str">
        <f>IF(M388="","",VLOOKUP($A388,'[1]פרופיל מציע  + מסמכים שיש להגיש'!$C$6:$H$16555,4))</f>
        <v/>
      </c>
      <c r="O388" s="46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6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23" t="str">
        <f t="shared" si="92"/>
        <v>not submittied</v>
      </c>
      <c r="R388" s="65" t="e">
        <f t="shared" si="93"/>
        <v>#NUM!</v>
      </c>
      <c r="W388" s="67">
        <f t="shared" si="94"/>
        <v>0</v>
      </c>
      <c r="X388" s="23">
        <f t="shared" si="95"/>
        <v>7629</v>
      </c>
      <c r="Y388" s="50" t="e">
        <f t="shared" si="96"/>
        <v>#REF!</v>
      </c>
      <c r="Z388" s="23" t="e">
        <f t="shared" si="97"/>
        <v>#REF!</v>
      </c>
      <c r="AA388" s="28" t="e">
        <f t="shared" ref="AA388:AA451" si="106">SUM($BL$40:$BL$43)*$G388</f>
        <v>#REF!</v>
      </c>
      <c r="AB388" s="29" t="e">
        <f t="shared" ref="AB388:AB451" si="107">0.7*SUM($BM$40:$BM$43)*(1-$H388)+0.3*SUM($BN$40:$BN$43)*(1-$I388)</f>
        <v>#REF!</v>
      </c>
      <c r="AC388" s="28" t="e">
        <f t="shared" si="98"/>
        <v>#REF!</v>
      </c>
      <c r="AD388" s="23" t="e">
        <f t="shared" si="99"/>
        <v>#REF!</v>
      </c>
      <c r="AE388" s="53">
        <f t="shared" si="100"/>
        <v>0</v>
      </c>
      <c r="AF388" s="53">
        <f t="shared" si="101"/>
        <v>0</v>
      </c>
      <c r="AG388" s="53">
        <f t="shared" si="102"/>
        <v>0</v>
      </c>
      <c r="AH388" s="36" t="e">
        <f t="shared" si="105"/>
        <v>#REF!</v>
      </c>
      <c r="AM388" s="23">
        <f t="shared" si="103"/>
        <v>0</v>
      </c>
    </row>
    <row r="389" spans="1:39" x14ac:dyDescent="0.2">
      <c r="A389" s="23">
        <v>386</v>
      </c>
      <c r="B389" s="23">
        <f>VLOOKUP($A389,'[1]פרופיל מציע  + מסמכים שיש להגיש'!$C$6:$H$16555,2)</f>
        <v>0</v>
      </c>
      <c r="C389" s="23" t="str">
        <f t="shared" ref="C389:C452" si="108">IF(D389&gt;0,"1","0")</f>
        <v>0</v>
      </c>
      <c r="D389" s="41"/>
      <c r="E389" s="43"/>
      <c r="F389" s="43"/>
      <c r="G389" s="42"/>
      <c r="H389" s="43"/>
      <c r="I389" s="43"/>
      <c r="J389" s="42"/>
      <c r="K389" s="42"/>
      <c r="L389" s="42"/>
      <c r="M389" s="57" t="str">
        <f t="shared" si="104"/>
        <v/>
      </c>
      <c r="N389" s="27" t="str">
        <f>IF(M389="","",VLOOKUP($A389,'[1]פרופיל מציע  + מסמכים שיש להגיש'!$C$6:$H$16555,4))</f>
        <v/>
      </c>
      <c r="O389" s="46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6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23" t="str">
        <f t="shared" ref="Q389:Q452" si="109">IF($D389&gt;0,IF(AND($O389="",$P389=""),IF($M389&lt;1.1*$T$5,"in","out"),"in"),"not submittied")</f>
        <v>not submittied</v>
      </c>
      <c r="R389" s="65" t="e">
        <f t="shared" ref="R389:R452" si="110">IF(AND(O$4="",$P389=""),IF($D389&gt;0,IF(AND($O389="",$P389="",$Q389="in",$M389&gt;$T$5),$T$5,$M389)),"")</f>
        <v>#NUM!</v>
      </c>
      <c r="W389" s="67">
        <f t="shared" ref="W389:W452" si="111">40*$D389</f>
        <v>0</v>
      </c>
      <c r="X389" s="23">
        <f t="shared" ref="X389:X452" si="112">5627*(1-$E389)+2002*(1-$F389)</f>
        <v>7629</v>
      </c>
      <c r="Y389" s="50" t="e">
        <f t="shared" ref="Y389:Y452" si="113">$G389*SUM($BT$5:$CK$5)</f>
        <v>#REF!</v>
      </c>
      <c r="Z389" s="23" t="e">
        <f t="shared" ref="Z389:Z452" si="114">SUM($BT$6:$CK$17)*(0.8*(1-$H389)+0.2*0.75*(1-$I389))</f>
        <v>#REF!</v>
      </c>
      <c r="AA389" s="28" t="e">
        <f t="shared" si="106"/>
        <v>#REF!</v>
      </c>
      <c r="AB389" s="29" t="e">
        <f t="shared" si="107"/>
        <v>#REF!</v>
      </c>
      <c r="AC389" s="28" t="e">
        <f t="shared" ref="AC389:AC452" si="115">SUM($BL$4:$BL$34)*$G389</f>
        <v>#REF!</v>
      </c>
      <c r="AD389" s="23" t="e">
        <f t="shared" ref="AD389:AD452" si="116">0.5*SUM($BM$4:$BM$34)*(1-$H389)+0.5*0.75*(1-$I389)*SUM($BM$4:$BM$34)</f>
        <v>#REF!</v>
      </c>
      <c r="AE389" s="53">
        <f t="shared" ref="AE389:AE452" si="117">$J389*3</f>
        <v>0</v>
      </c>
      <c r="AF389" s="53">
        <f t="shared" ref="AF389:AF452" si="118">$K389*4</f>
        <v>0</v>
      </c>
      <c r="AG389" s="53">
        <f t="shared" ref="AG389:AG452" si="119">$L389*12</f>
        <v>0</v>
      </c>
      <c r="AH389" s="36" t="e">
        <f t="shared" si="105"/>
        <v>#REF!</v>
      </c>
      <c r="AM389" s="23">
        <f t="shared" ref="AM389:AM452" si="120">IF(Q390="בפנים",N389,0)</f>
        <v>0</v>
      </c>
    </row>
    <row r="390" spans="1:39" x14ac:dyDescent="0.2">
      <c r="A390" s="23">
        <v>387</v>
      </c>
      <c r="B390" s="23">
        <f>VLOOKUP($A390,'[1]פרופיל מציע  + מסמכים שיש להגיש'!$C$6:$H$16555,2)</f>
        <v>0</v>
      </c>
      <c r="C390" s="23" t="str">
        <f t="shared" si="108"/>
        <v>0</v>
      </c>
      <c r="D390" s="41"/>
      <c r="E390" s="43"/>
      <c r="F390" s="43"/>
      <c r="G390" s="42"/>
      <c r="H390" s="43"/>
      <c r="I390" s="43"/>
      <c r="J390" s="42"/>
      <c r="K390" s="42"/>
      <c r="L390" s="42"/>
      <c r="M390" s="57" t="str">
        <f t="shared" ref="M390:M453" si="121">IF(COUNT(D390:L390)=9,$AH390,"")</f>
        <v/>
      </c>
      <c r="N390" s="27" t="str">
        <f>IF(M390="","",VLOOKUP($A390,'[1]פרופיל מציע  + מסמכים שיש להגיש'!$C$6:$H$16555,4))</f>
        <v/>
      </c>
      <c r="O390" s="46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6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23" t="str">
        <f t="shared" si="109"/>
        <v>not submittied</v>
      </c>
      <c r="R390" s="65" t="e">
        <f t="shared" si="110"/>
        <v>#NUM!</v>
      </c>
      <c r="W390" s="67">
        <f t="shared" si="111"/>
        <v>0</v>
      </c>
      <c r="X390" s="23">
        <f t="shared" si="112"/>
        <v>7629</v>
      </c>
      <c r="Y390" s="50" t="e">
        <f t="shared" si="113"/>
        <v>#REF!</v>
      </c>
      <c r="Z390" s="23" t="e">
        <f t="shared" si="114"/>
        <v>#REF!</v>
      </c>
      <c r="AA390" s="28" t="e">
        <f t="shared" si="106"/>
        <v>#REF!</v>
      </c>
      <c r="AB390" s="29" t="e">
        <f t="shared" si="107"/>
        <v>#REF!</v>
      </c>
      <c r="AC390" s="28" t="e">
        <f t="shared" si="115"/>
        <v>#REF!</v>
      </c>
      <c r="AD390" s="23" t="e">
        <f t="shared" si="116"/>
        <v>#REF!</v>
      </c>
      <c r="AE390" s="53">
        <f t="shared" si="117"/>
        <v>0</v>
      </c>
      <c r="AF390" s="53">
        <f t="shared" si="118"/>
        <v>0</v>
      </c>
      <c r="AG390" s="53">
        <f t="shared" si="119"/>
        <v>0</v>
      </c>
      <c r="AH390" s="36" t="e">
        <f t="shared" si="105"/>
        <v>#REF!</v>
      </c>
      <c r="AM390" s="23">
        <f t="shared" si="120"/>
        <v>0</v>
      </c>
    </row>
    <row r="391" spans="1:39" x14ac:dyDescent="0.2">
      <c r="A391" s="23">
        <v>388</v>
      </c>
      <c r="B391" s="23">
        <f>VLOOKUP($A391,'[1]פרופיל מציע  + מסמכים שיש להגיש'!$C$6:$H$16555,2)</f>
        <v>0</v>
      </c>
      <c r="C391" s="23" t="str">
        <f t="shared" si="108"/>
        <v>0</v>
      </c>
      <c r="D391" s="41"/>
      <c r="E391" s="43"/>
      <c r="F391" s="43"/>
      <c r="G391" s="42"/>
      <c r="H391" s="43"/>
      <c r="I391" s="43"/>
      <c r="J391" s="42"/>
      <c r="K391" s="42"/>
      <c r="L391" s="42"/>
      <c r="M391" s="57" t="str">
        <f t="shared" si="121"/>
        <v/>
      </c>
      <c r="N391" s="27" t="str">
        <f>IF(M391="","",VLOOKUP($A391,'[1]פרופיל מציע  + מסמכים שיש להגיש'!$C$6:$H$16555,4))</f>
        <v/>
      </c>
      <c r="O391" s="46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6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23" t="str">
        <f t="shared" si="109"/>
        <v>not submittied</v>
      </c>
      <c r="R391" s="65" t="e">
        <f t="shared" si="110"/>
        <v>#NUM!</v>
      </c>
      <c r="W391" s="67">
        <f t="shared" si="111"/>
        <v>0</v>
      </c>
      <c r="X391" s="23">
        <f t="shared" si="112"/>
        <v>7629</v>
      </c>
      <c r="Y391" s="50" t="e">
        <f t="shared" si="113"/>
        <v>#REF!</v>
      </c>
      <c r="Z391" s="23" t="e">
        <f t="shared" si="114"/>
        <v>#REF!</v>
      </c>
      <c r="AA391" s="28" t="e">
        <f t="shared" si="106"/>
        <v>#REF!</v>
      </c>
      <c r="AB391" s="29" t="e">
        <f t="shared" si="107"/>
        <v>#REF!</v>
      </c>
      <c r="AC391" s="28" t="e">
        <f t="shared" si="115"/>
        <v>#REF!</v>
      </c>
      <c r="AD391" s="23" t="e">
        <f t="shared" si="116"/>
        <v>#REF!</v>
      </c>
      <c r="AE391" s="53">
        <f t="shared" si="117"/>
        <v>0</v>
      </c>
      <c r="AF391" s="53">
        <f t="shared" si="118"/>
        <v>0</v>
      </c>
      <c r="AG391" s="53">
        <f t="shared" si="119"/>
        <v>0</v>
      </c>
      <c r="AH391" s="36" t="e">
        <f t="shared" si="105"/>
        <v>#REF!</v>
      </c>
      <c r="AM391" s="23">
        <f t="shared" si="120"/>
        <v>0</v>
      </c>
    </row>
    <row r="392" spans="1:39" x14ac:dyDescent="0.2">
      <c r="A392" s="23">
        <v>389</v>
      </c>
      <c r="B392" s="23">
        <f>VLOOKUP($A392,'[1]פרופיל מציע  + מסמכים שיש להגיש'!$C$6:$H$16555,2)</f>
        <v>0</v>
      </c>
      <c r="C392" s="23" t="str">
        <f t="shared" si="108"/>
        <v>0</v>
      </c>
      <c r="D392" s="41"/>
      <c r="E392" s="43"/>
      <c r="F392" s="43"/>
      <c r="G392" s="42"/>
      <c r="H392" s="43"/>
      <c r="I392" s="43"/>
      <c r="J392" s="42"/>
      <c r="K392" s="42"/>
      <c r="L392" s="42"/>
      <c r="M392" s="57" t="str">
        <f t="shared" si="121"/>
        <v/>
      </c>
      <c r="N392" s="27" t="str">
        <f>IF(M392="","",VLOOKUP($A392,'[1]פרופיל מציע  + מסמכים שיש להגיש'!$C$6:$H$16555,4))</f>
        <v/>
      </c>
      <c r="O392" s="46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6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23" t="str">
        <f t="shared" si="109"/>
        <v>not submittied</v>
      </c>
      <c r="R392" s="65" t="e">
        <f t="shared" si="110"/>
        <v>#NUM!</v>
      </c>
      <c r="W392" s="67">
        <f t="shared" si="111"/>
        <v>0</v>
      </c>
      <c r="X392" s="23">
        <f t="shared" si="112"/>
        <v>7629</v>
      </c>
      <c r="Y392" s="50" t="e">
        <f t="shared" si="113"/>
        <v>#REF!</v>
      </c>
      <c r="Z392" s="23" t="e">
        <f t="shared" si="114"/>
        <v>#REF!</v>
      </c>
      <c r="AA392" s="28" t="e">
        <f t="shared" si="106"/>
        <v>#REF!</v>
      </c>
      <c r="AB392" s="29" t="e">
        <f t="shared" si="107"/>
        <v>#REF!</v>
      </c>
      <c r="AC392" s="28" t="e">
        <f t="shared" si="115"/>
        <v>#REF!</v>
      </c>
      <c r="AD392" s="23" t="e">
        <f t="shared" si="116"/>
        <v>#REF!</v>
      </c>
      <c r="AE392" s="53">
        <f t="shared" si="117"/>
        <v>0</v>
      </c>
      <c r="AF392" s="53">
        <f t="shared" si="118"/>
        <v>0</v>
      </c>
      <c r="AG392" s="53">
        <f t="shared" si="119"/>
        <v>0</v>
      </c>
      <c r="AH392" s="36" t="e">
        <f t="shared" si="105"/>
        <v>#REF!</v>
      </c>
      <c r="AM392" s="23">
        <f t="shared" si="120"/>
        <v>0</v>
      </c>
    </row>
    <row r="393" spans="1:39" x14ac:dyDescent="0.2">
      <c r="A393" s="23">
        <v>390</v>
      </c>
      <c r="B393" s="23">
        <f>VLOOKUP($A393,'[1]פרופיל מציע  + מסמכים שיש להגיש'!$C$6:$H$16555,2)</f>
        <v>0</v>
      </c>
      <c r="C393" s="23" t="str">
        <f t="shared" si="108"/>
        <v>0</v>
      </c>
      <c r="D393" s="41"/>
      <c r="E393" s="43"/>
      <c r="F393" s="43"/>
      <c r="G393" s="42"/>
      <c r="H393" s="43"/>
      <c r="I393" s="43"/>
      <c r="J393" s="42"/>
      <c r="K393" s="42"/>
      <c r="L393" s="42"/>
      <c r="M393" s="57" t="str">
        <f t="shared" si="121"/>
        <v/>
      </c>
      <c r="N393" s="27" t="str">
        <f>IF(M393="","",VLOOKUP($A393,'[1]פרופיל מציע  + מסמכים שיש להגיש'!$C$6:$H$16555,4))</f>
        <v/>
      </c>
      <c r="O393" s="46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6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23" t="str">
        <f t="shared" si="109"/>
        <v>not submittied</v>
      </c>
      <c r="R393" s="65" t="e">
        <f t="shared" si="110"/>
        <v>#NUM!</v>
      </c>
      <c r="W393" s="67">
        <f t="shared" si="111"/>
        <v>0</v>
      </c>
      <c r="X393" s="23">
        <f t="shared" si="112"/>
        <v>7629</v>
      </c>
      <c r="Y393" s="50" t="e">
        <f t="shared" si="113"/>
        <v>#REF!</v>
      </c>
      <c r="Z393" s="23" t="e">
        <f t="shared" si="114"/>
        <v>#REF!</v>
      </c>
      <c r="AA393" s="28" t="e">
        <f t="shared" si="106"/>
        <v>#REF!</v>
      </c>
      <c r="AB393" s="29" t="e">
        <f t="shared" si="107"/>
        <v>#REF!</v>
      </c>
      <c r="AC393" s="28" t="e">
        <f t="shared" si="115"/>
        <v>#REF!</v>
      </c>
      <c r="AD393" s="23" t="e">
        <f t="shared" si="116"/>
        <v>#REF!</v>
      </c>
      <c r="AE393" s="53">
        <f t="shared" si="117"/>
        <v>0</v>
      </c>
      <c r="AF393" s="53">
        <f t="shared" si="118"/>
        <v>0</v>
      </c>
      <c r="AG393" s="53">
        <f t="shared" si="119"/>
        <v>0</v>
      </c>
      <c r="AH393" s="36" t="e">
        <f t="shared" ref="AH393:AH456" si="122">SUM(W393:AG393)</f>
        <v>#REF!</v>
      </c>
      <c r="AM393" s="23">
        <f t="shared" si="120"/>
        <v>0</v>
      </c>
    </row>
    <row r="394" spans="1:39" x14ac:dyDescent="0.2">
      <c r="A394" s="23">
        <v>391</v>
      </c>
      <c r="B394" s="23">
        <f>VLOOKUP($A394,'[1]פרופיל מציע  + מסמכים שיש להגיש'!$C$6:$H$16555,2)</f>
        <v>0</v>
      </c>
      <c r="C394" s="23" t="str">
        <f t="shared" si="108"/>
        <v>0</v>
      </c>
      <c r="D394" s="41"/>
      <c r="E394" s="43"/>
      <c r="F394" s="43"/>
      <c r="G394" s="42"/>
      <c r="H394" s="43"/>
      <c r="I394" s="43"/>
      <c r="J394" s="42"/>
      <c r="K394" s="42"/>
      <c r="L394" s="42"/>
      <c r="M394" s="57" t="str">
        <f t="shared" si="121"/>
        <v/>
      </c>
      <c r="N394" s="27" t="str">
        <f>IF(M394="","",VLOOKUP($A394,'[1]פרופיל מציע  + מסמכים שיש להגיש'!$C$6:$H$16555,4))</f>
        <v/>
      </c>
      <c r="O394" s="46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6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23" t="str">
        <f t="shared" si="109"/>
        <v>not submittied</v>
      </c>
      <c r="R394" s="65" t="e">
        <f t="shared" si="110"/>
        <v>#NUM!</v>
      </c>
      <c r="W394" s="67">
        <f t="shared" si="111"/>
        <v>0</v>
      </c>
      <c r="X394" s="23">
        <f t="shared" si="112"/>
        <v>7629</v>
      </c>
      <c r="Y394" s="50" t="e">
        <f t="shared" si="113"/>
        <v>#REF!</v>
      </c>
      <c r="Z394" s="23" t="e">
        <f t="shared" si="114"/>
        <v>#REF!</v>
      </c>
      <c r="AA394" s="28" t="e">
        <f t="shared" si="106"/>
        <v>#REF!</v>
      </c>
      <c r="AB394" s="29" t="e">
        <f t="shared" si="107"/>
        <v>#REF!</v>
      </c>
      <c r="AC394" s="28" t="e">
        <f t="shared" si="115"/>
        <v>#REF!</v>
      </c>
      <c r="AD394" s="23" t="e">
        <f t="shared" si="116"/>
        <v>#REF!</v>
      </c>
      <c r="AE394" s="53">
        <f t="shared" si="117"/>
        <v>0</v>
      </c>
      <c r="AF394" s="53">
        <f t="shared" si="118"/>
        <v>0</v>
      </c>
      <c r="AG394" s="53">
        <f t="shared" si="119"/>
        <v>0</v>
      </c>
      <c r="AH394" s="36" t="e">
        <f t="shared" si="122"/>
        <v>#REF!</v>
      </c>
      <c r="AM394" s="23">
        <f t="shared" si="120"/>
        <v>0</v>
      </c>
    </row>
    <row r="395" spans="1:39" x14ac:dyDescent="0.2">
      <c r="A395" s="23">
        <v>392</v>
      </c>
      <c r="B395" s="23">
        <f>VLOOKUP($A395,'[1]פרופיל מציע  + מסמכים שיש להגיש'!$C$6:$H$16555,2)</f>
        <v>0</v>
      </c>
      <c r="C395" s="23" t="str">
        <f t="shared" si="108"/>
        <v>0</v>
      </c>
      <c r="D395" s="41"/>
      <c r="E395" s="43"/>
      <c r="F395" s="43"/>
      <c r="G395" s="42"/>
      <c r="H395" s="43"/>
      <c r="I395" s="43"/>
      <c r="J395" s="42"/>
      <c r="K395" s="42"/>
      <c r="L395" s="42"/>
      <c r="M395" s="57" t="str">
        <f t="shared" si="121"/>
        <v/>
      </c>
      <c r="N395" s="27" t="str">
        <f>IF(M395="","",VLOOKUP($A395,'[1]פרופיל מציע  + מסמכים שיש להגיש'!$C$6:$H$16555,4))</f>
        <v/>
      </c>
      <c r="O395" s="46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6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23" t="str">
        <f t="shared" si="109"/>
        <v>not submittied</v>
      </c>
      <c r="R395" s="65" t="e">
        <f t="shared" si="110"/>
        <v>#NUM!</v>
      </c>
      <c r="W395" s="67">
        <f t="shared" si="111"/>
        <v>0</v>
      </c>
      <c r="X395" s="23">
        <f t="shared" si="112"/>
        <v>7629</v>
      </c>
      <c r="Y395" s="50" t="e">
        <f t="shared" si="113"/>
        <v>#REF!</v>
      </c>
      <c r="Z395" s="23" t="e">
        <f t="shared" si="114"/>
        <v>#REF!</v>
      </c>
      <c r="AA395" s="28" t="e">
        <f t="shared" si="106"/>
        <v>#REF!</v>
      </c>
      <c r="AB395" s="29" t="e">
        <f t="shared" si="107"/>
        <v>#REF!</v>
      </c>
      <c r="AC395" s="28" t="e">
        <f t="shared" si="115"/>
        <v>#REF!</v>
      </c>
      <c r="AD395" s="23" t="e">
        <f t="shared" si="116"/>
        <v>#REF!</v>
      </c>
      <c r="AE395" s="53">
        <f t="shared" si="117"/>
        <v>0</v>
      </c>
      <c r="AF395" s="53">
        <f t="shared" si="118"/>
        <v>0</v>
      </c>
      <c r="AG395" s="53">
        <f t="shared" si="119"/>
        <v>0</v>
      </c>
      <c r="AH395" s="36" t="e">
        <f t="shared" si="122"/>
        <v>#REF!</v>
      </c>
      <c r="AM395" s="23">
        <f t="shared" si="120"/>
        <v>0</v>
      </c>
    </row>
    <row r="396" spans="1:39" x14ac:dyDescent="0.2">
      <c r="A396" s="23">
        <v>393</v>
      </c>
      <c r="B396" s="23">
        <f>VLOOKUP($A396,'[1]פרופיל מציע  + מסמכים שיש להגיש'!$C$6:$H$16555,2)</f>
        <v>0</v>
      </c>
      <c r="C396" s="23" t="str">
        <f t="shared" si="108"/>
        <v>0</v>
      </c>
      <c r="D396" s="41"/>
      <c r="E396" s="43"/>
      <c r="F396" s="43"/>
      <c r="G396" s="42"/>
      <c r="H396" s="43"/>
      <c r="I396" s="43"/>
      <c r="J396" s="42"/>
      <c r="K396" s="42"/>
      <c r="L396" s="42"/>
      <c r="M396" s="57" t="str">
        <f t="shared" si="121"/>
        <v/>
      </c>
      <c r="N396" s="27" t="str">
        <f>IF(M396="","",VLOOKUP($A396,'[1]פרופיל מציע  + מסמכים שיש להגיש'!$C$6:$H$16555,4))</f>
        <v/>
      </c>
      <c r="O396" s="46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6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23" t="str">
        <f t="shared" si="109"/>
        <v>not submittied</v>
      </c>
      <c r="R396" s="65" t="e">
        <f t="shared" si="110"/>
        <v>#NUM!</v>
      </c>
      <c r="W396" s="67">
        <f t="shared" si="111"/>
        <v>0</v>
      </c>
      <c r="X396" s="23">
        <f t="shared" si="112"/>
        <v>7629</v>
      </c>
      <c r="Y396" s="50" t="e">
        <f t="shared" si="113"/>
        <v>#REF!</v>
      </c>
      <c r="Z396" s="23" t="e">
        <f t="shared" si="114"/>
        <v>#REF!</v>
      </c>
      <c r="AA396" s="28" t="e">
        <f t="shared" si="106"/>
        <v>#REF!</v>
      </c>
      <c r="AB396" s="29" t="e">
        <f t="shared" si="107"/>
        <v>#REF!</v>
      </c>
      <c r="AC396" s="28" t="e">
        <f t="shared" si="115"/>
        <v>#REF!</v>
      </c>
      <c r="AD396" s="23" t="e">
        <f t="shared" si="116"/>
        <v>#REF!</v>
      </c>
      <c r="AE396" s="53">
        <f t="shared" si="117"/>
        <v>0</v>
      </c>
      <c r="AF396" s="53">
        <f t="shared" si="118"/>
        <v>0</v>
      </c>
      <c r="AG396" s="53">
        <f t="shared" si="119"/>
        <v>0</v>
      </c>
      <c r="AH396" s="36" t="e">
        <f t="shared" si="122"/>
        <v>#REF!</v>
      </c>
      <c r="AM396" s="23">
        <f t="shared" si="120"/>
        <v>0</v>
      </c>
    </row>
    <row r="397" spans="1:39" x14ac:dyDescent="0.2">
      <c r="A397" s="23">
        <v>394</v>
      </c>
      <c r="B397" s="23">
        <f>VLOOKUP($A397,'[1]פרופיל מציע  + מסמכים שיש להגיש'!$C$6:$H$16555,2)</f>
        <v>0</v>
      </c>
      <c r="C397" s="23" t="str">
        <f t="shared" si="108"/>
        <v>0</v>
      </c>
      <c r="D397" s="41"/>
      <c r="E397" s="43"/>
      <c r="F397" s="43"/>
      <c r="G397" s="42"/>
      <c r="H397" s="43"/>
      <c r="I397" s="43"/>
      <c r="J397" s="42"/>
      <c r="K397" s="42"/>
      <c r="L397" s="42"/>
      <c r="M397" s="57" t="str">
        <f t="shared" si="121"/>
        <v/>
      </c>
      <c r="N397" s="27" t="str">
        <f>IF(M397="","",VLOOKUP($A397,'[1]פרופיל מציע  + מסמכים שיש להגיש'!$C$6:$H$16555,4))</f>
        <v/>
      </c>
      <c r="O397" s="46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6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23" t="str">
        <f t="shared" si="109"/>
        <v>not submittied</v>
      </c>
      <c r="R397" s="65" t="e">
        <f t="shared" si="110"/>
        <v>#NUM!</v>
      </c>
      <c r="W397" s="67">
        <f t="shared" si="111"/>
        <v>0</v>
      </c>
      <c r="X397" s="23">
        <f t="shared" si="112"/>
        <v>7629</v>
      </c>
      <c r="Y397" s="50" t="e">
        <f t="shared" si="113"/>
        <v>#REF!</v>
      </c>
      <c r="Z397" s="23" t="e">
        <f t="shared" si="114"/>
        <v>#REF!</v>
      </c>
      <c r="AA397" s="28" t="e">
        <f t="shared" si="106"/>
        <v>#REF!</v>
      </c>
      <c r="AB397" s="29" t="e">
        <f t="shared" si="107"/>
        <v>#REF!</v>
      </c>
      <c r="AC397" s="28" t="e">
        <f t="shared" si="115"/>
        <v>#REF!</v>
      </c>
      <c r="AD397" s="23" t="e">
        <f t="shared" si="116"/>
        <v>#REF!</v>
      </c>
      <c r="AE397" s="53">
        <f t="shared" si="117"/>
        <v>0</v>
      </c>
      <c r="AF397" s="53">
        <f t="shared" si="118"/>
        <v>0</v>
      </c>
      <c r="AG397" s="53">
        <f t="shared" si="119"/>
        <v>0</v>
      </c>
      <c r="AH397" s="36" t="e">
        <f t="shared" si="122"/>
        <v>#REF!</v>
      </c>
      <c r="AM397" s="23">
        <f t="shared" si="120"/>
        <v>0</v>
      </c>
    </row>
    <row r="398" spans="1:39" x14ac:dyDescent="0.2">
      <c r="A398" s="23">
        <v>395</v>
      </c>
      <c r="B398" s="23">
        <f>VLOOKUP($A398,'[1]פרופיל מציע  + מסמכים שיש להגיש'!$C$6:$H$16555,2)</f>
        <v>0</v>
      </c>
      <c r="C398" s="23" t="str">
        <f t="shared" si="108"/>
        <v>0</v>
      </c>
      <c r="D398" s="41"/>
      <c r="E398" s="43"/>
      <c r="F398" s="43"/>
      <c r="G398" s="42"/>
      <c r="H398" s="43"/>
      <c r="I398" s="43"/>
      <c r="J398" s="42"/>
      <c r="K398" s="42"/>
      <c r="L398" s="42"/>
      <c r="M398" s="57" t="str">
        <f t="shared" si="121"/>
        <v/>
      </c>
      <c r="N398" s="27" t="str">
        <f>IF(M398="","",VLOOKUP($A398,'[1]פרופיל מציע  + מסמכים שיש להגיש'!$C$6:$H$16555,4))</f>
        <v/>
      </c>
      <c r="O398" s="46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6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23" t="str">
        <f t="shared" si="109"/>
        <v>not submittied</v>
      </c>
      <c r="R398" s="65" t="e">
        <f t="shared" si="110"/>
        <v>#NUM!</v>
      </c>
      <c r="W398" s="67">
        <f t="shared" si="111"/>
        <v>0</v>
      </c>
      <c r="X398" s="23">
        <f t="shared" si="112"/>
        <v>7629</v>
      </c>
      <c r="Y398" s="50" t="e">
        <f t="shared" si="113"/>
        <v>#REF!</v>
      </c>
      <c r="Z398" s="23" t="e">
        <f t="shared" si="114"/>
        <v>#REF!</v>
      </c>
      <c r="AA398" s="28" t="e">
        <f t="shared" si="106"/>
        <v>#REF!</v>
      </c>
      <c r="AB398" s="29" t="e">
        <f t="shared" si="107"/>
        <v>#REF!</v>
      </c>
      <c r="AC398" s="28" t="e">
        <f t="shared" si="115"/>
        <v>#REF!</v>
      </c>
      <c r="AD398" s="23" t="e">
        <f t="shared" si="116"/>
        <v>#REF!</v>
      </c>
      <c r="AE398" s="53">
        <f t="shared" si="117"/>
        <v>0</v>
      </c>
      <c r="AF398" s="53">
        <f t="shared" si="118"/>
        <v>0</v>
      </c>
      <c r="AG398" s="53">
        <f t="shared" si="119"/>
        <v>0</v>
      </c>
      <c r="AH398" s="36" t="e">
        <f t="shared" si="122"/>
        <v>#REF!</v>
      </c>
      <c r="AM398" s="23">
        <f t="shared" si="120"/>
        <v>0</v>
      </c>
    </row>
    <row r="399" spans="1:39" x14ac:dyDescent="0.2">
      <c r="A399" s="23">
        <v>396</v>
      </c>
      <c r="B399" s="23">
        <f>VLOOKUP($A399,'[1]פרופיל מציע  + מסמכים שיש להגיש'!$C$6:$H$16555,2)</f>
        <v>0</v>
      </c>
      <c r="C399" s="23" t="str">
        <f t="shared" si="108"/>
        <v>0</v>
      </c>
      <c r="D399" s="41"/>
      <c r="E399" s="43"/>
      <c r="F399" s="43"/>
      <c r="G399" s="42"/>
      <c r="H399" s="43"/>
      <c r="I399" s="43"/>
      <c r="J399" s="42"/>
      <c r="K399" s="42"/>
      <c r="L399" s="42"/>
      <c r="M399" s="57" t="str">
        <f t="shared" si="121"/>
        <v/>
      </c>
      <c r="N399" s="27" t="str">
        <f>IF(M399="","",VLOOKUP($A399,'[1]פרופיל מציע  + מסמכים שיש להגיש'!$C$6:$H$16555,4))</f>
        <v/>
      </c>
      <c r="O399" s="46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6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23" t="str">
        <f t="shared" si="109"/>
        <v>not submittied</v>
      </c>
      <c r="R399" s="65" t="e">
        <f t="shared" si="110"/>
        <v>#NUM!</v>
      </c>
      <c r="W399" s="67">
        <f t="shared" si="111"/>
        <v>0</v>
      </c>
      <c r="X399" s="23">
        <f t="shared" si="112"/>
        <v>7629</v>
      </c>
      <c r="Y399" s="50" t="e">
        <f t="shared" si="113"/>
        <v>#REF!</v>
      </c>
      <c r="Z399" s="23" t="e">
        <f t="shared" si="114"/>
        <v>#REF!</v>
      </c>
      <c r="AA399" s="28" t="e">
        <f t="shared" si="106"/>
        <v>#REF!</v>
      </c>
      <c r="AB399" s="29" t="e">
        <f t="shared" si="107"/>
        <v>#REF!</v>
      </c>
      <c r="AC399" s="28" t="e">
        <f t="shared" si="115"/>
        <v>#REF!</v>
      </c>
      <c r="AD399" s="23" t="e">
        <f t="shared" si="116"/>
        <v>#REF!</v>
      </c>
      <c r="AE399" s="53">
        <f t="shared" si="117"/>
        <v>0</v>
      </c>
      <c r="AF399" s="53">
        <f t="shared" si="118"/>
        <v>0</v>
      </c>
      <c r="AG399" s="53">
        <f t="shared" si="119"/>
        <v>0</v>
      </c>
      <c r="AH399" s="36" t="e">
        <f t="shared" si="122"/>
        <v>#REF!</v>
      </c>
      <c r="AM399" s="23">
        <f t="shared" si="120"/>
        <v>0</v>
      </c>
    </row>
    <row r="400" spans="1:39" x14ac:dyDescent="0.2">
      <c r="A400" s="23">
        <v>397</v>
      </c>
      <c r="B400" s="23">
        <f>VLOOKUP($A400,'[1]פרופיל מציע  + מסמכים שיש להגיש'!$C$6:$H$16555,2)</f>
        <v>0</v>
      </c>
      <c r="C400" s="23" t="str">
        <f t="shared" si="108"/>
        <v>0</v>
      </c>
      <c r="D400" s="41"/>
      <c r="E400" s="43"/>
      <c r="F400" s="43"/>
      <c r="G400" s="42"/>
      <c r="H400" s="43"/>
      <c r="I400" s="43"/>
      <c r="J400" s="42"/>
      <c r="K400" s="42"/>
      <c r="L400" s="42"/>
      <c r="M400" s="57" t="str">
        <f t="shared" si="121"/>
        <v/>
      </c>
      <c r="N400" s="27" t="str">
        <f>IF(M400="","",VLOOKUP($A400,'[1]פרופיל מציע  + מסמכים שיש להגיש'!$C$6:$H$16555,4))</f>
        <v/>
      </c>
      <c r="O400" s="46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6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23" t="str">
        <f t="shared" si="109"/>
        <v>not submittied</v>
      </c>
      <c r="R400" s="65" t="e">
        <f t="shared" si="110"/>
        <v>#NUM!</v>
      </c>
      <c r="W400" s="67">
        <f t="shared" si="111"/>
        <v>0</v>
      </c>
      <c r="X400" s="23">
        <f t="shared" si="112"/>
        <v>7629</v>
      </c>
      <c r="Y400" s="50" t="e">
        <f t="shared" si="113"/>
        <v>#REF!</v>
      </c>
      <c r="Z400" s="23" t="e">
        <f t="shared" si="114"/>
        <v>#REF!</v>
      </c>
      <c r="AA400" s="28" t="e">
        <f t="shared" si="106"/>
        <v>#REF!</v>
      </c>
      <c r="AB400" s="29" t="e">
        <f t="shared" si="107"/>
        <v>#REF!</v>
      </c>
      <c r="AC400" s="28" t="e">
        <f t="shared" si="115"/>
        <v>#REF!</v>
      </c>
      <c r="AD400" s="23" t="e">
        <f t="shared" si="116"/>
        <v>#REF!</v>
      </c>
      <c r="AE400" s="53">
        <f t="shared" si="117"/>
        <v>0</v>
      </c>
      <c r="AF400" s="53">
        <f t="shared" si="118"/>
        <v>0</v>
      </c>
      <c r="AG400" s="53">
        <f t="shared" si="119"/>
        <v>0</v>
      </c>
      <c r="AH400" s="36" t="e">
        <f t="shared" si="122"/>
        <v>#REF!</v>
      </c>
      <c r="AM400" s="23">
        <f t="shared" si="120"/>
        <v>0</v>
      </c>
    </row>
    <row r="401" spans="1:39" x14ac:dyDescent="0.2">
      <c r="A401" s="23">
        <v>398</v>
      </c>
      <c r="B401" s="23">
        <f>VLOOKUP($A401,'[1]פרופיל מציע  + מסמכים שיש להגיש'!$C$6:$H$16555,2)</f>
        <v>0</v>
      </c>
      <c r="C401" s="23" t="str">
        <f t="shared" si="108"/>
        <v>0</v>
      </c>
      <c r="D401" s="41"/>
      <c r="E401" s="43"/>
      <c r="F401" s="43"/>
      <c r="G401" s="42"/>
      <c r="H401" s="43"/>
      <c r="I401" s="43"/>
      <c r="J401" s="42"/>
      <c r="K401" s="42"/>
      <c r="L401" s="42"/>
      <c r="M401" s="57" t="str">
        <f t="shared" si="121"/>
        <v/>
      </c>
      <c r="N401" s="27" t="str">
        <f>IF(M401="","",VLOOKUP($A401,'[1]פרופיל מציע  + מסמכים שיש להגיש'!$C$6:$H$16555,4))</f>
        <v/>
      </c>
      <c r="O401" s="46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6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23" t="str">
        <f t="shared" si="109"/>
        <v>not submittied</v>
      </c>
      <c r="R401" s="65" t="e">
        <f t="shared" si="110"/>
        <v>#NUM!</v>
      </c>
      <c r="W401" s="67">
        <f t="shared" si="111"/>
        <v>0</v>
      </c>
      <c r="X401" s="23">
        <f t="shared" si="112"/>
        <v>7629</v>
      </c>
      <c r="Y401" s="50" t="e">
        <f t="shared" si="113"/>
        <v>#REF!</v>
      </c>
      <c r="Z401" s="23" t="e">
        <f t="shared" si="114"/>
        <v>#REF!</v>
      </c>
      <c r="AA401" s="28" t="e">
        <f t="shared" si="106"/>
        <v>#REF!</v>
      </c>
      <c r="AB401" s="29" t="e">
        <f t="shared" si="107"/>
        <v>#REF!</v>
      </c>
      <c r="AC401" s="28" t="e">
        <f t="shared" si="115"/>
        <v>#REF!</v>
      </c>
      <c r="AD401" s="23" t="e">
        <f t="shared" si="116"/>
        <v>#REF!</v>
      </c>
      <c r="AE401" s="53">
        <f t="shared" si="117"/>
        <v>0</v>
      </c>
      <c r="AF401" s="53">
        <f t="shared" si="118"/>
        <v>0</v>
      </c>
      <c r="AG401" s="53">
        <f t="shared" si="119"/>
        <v>0</v>
      </c>
      <c r="AH401" s="36" t="e">
        <f t="shared" si="122"/>
        <v>#REF!</v>
      </c>
      <c r="AM401" s="23">
        <f t="shared" si="120"/>
        <v>0</v>
      </c>
    </row>
    <row r="402" spans="1:39" x14ac:dyDescent="0.2">
      <c r="A402" s="23">
        <v>399</v>
      </c>
      <c r="B402" s="23">
        <f>VLOOKUP($A402,'[1]פרופיל מציע  + מסמכים שיש להגיש'!$C$6:$H$16555,2)</f>
        <v>0</v>
      </c>
      <c r="C402" s="23" t="str">
        <f t="shared" si="108"/>
        <v>0</v>
      </c>
      <c r="D402" s="41"/>
      <c r="E402" s="43"/>
      <c r="F402" s="43"/>
      <c r="G402" s="42"/>
      <c r="H402" s="43"/>
      <c r="I402" s="43"/>
      <c r="J402" s="42"/>
      <c r="K402" s="42"/>
      <c r="L402" s="42"/>
      <c r="M402" s="57" t="str">
        <f t="shared" si="121"/>
        <v/>
      </c>
      <c r="N402" s="27" t="str">
        <f>IF(M402="","",VLOOKUP($A402,'[1]פרופיל מציע  + מסמכים שיש להגיש'!$C$6:$H$16555,4))</f>
        <v/>
      </c>
      <c r="O402" s="46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6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23" t="str">
        <f t="shared" si="109"/>
        <v>not submittied</v>
      </c>
      <c r="R402" s="65" t="e">
        <f t="shared" si="110"/>
        <v>#NUM!</v>
      </c>
      <c r="W402" s="67">
        <f t="shared" si="111"/>
        <v>0</v>
      </c>
      <c r="X402" s="23">
        <f t="shared" si="112"/>
        <v>7629</v>
      </c>
      <c r="Y402" s="50" t="e">
        <f t="shared" si="113"/>
        <v>#REF!</v>
      </c>
      <c r="Z402" s="23" t="e">
        <f t="shared" si="114"/>
        <v>#REF!</v>
      </c>
      <c r="AA402" s="28" t="e">
        <f t="shared" si="106"/>
        <v>#REF!</v>
      </c>
      <c r="AB402" s="29" t="e">
        <f t="shared" si="107"/>
        <v>#REF!</v>
      </c>
      <c r="AC402" s="28" t="e">
        <f t="shared" si="115"/>
        <v>#REF!</v>
      </c>
      <c r="AD402" s="23" t="e">
        <f t="shared" si="116"/>
        <v>#REF!</v>
      </c>
      <c r="AE402" s="53">
        <f t="shared" si="117"/>
        <v>0</v>
      </c>
      <c r="AF402" s="53">
        <f t="shared" si="118"/>
        <v>0</v>
      </c>
      <c r="AG402" s="53">
        <f t="shared" si="119"/>
        <v>0</v>
      </c>
      <c r="AH402" s="36" t="e">
        <f t="shared" si="122"/>
        <v>#REF!</v>
      </c>
      <c r="AM402" s="23">
        <f t="shared" si="120"/>
        <v>0</v>
      </c>
    </row>
    <row r="403" spans="1:39" x14ac:dyDescent="0.2">
      <c r="A403" s="23">
        <v>400</v>
      </c>
      <c r="B403" s="23">
        <f>VLOOKUP($A403,'[1]פרופיל מציע  + מסמכים שיש להגיש'!$C$6:$H$16555,2)</f>
        <v>0</v>
      </c>
      <c r="C403" s="23" t="str">
        <f t="shared" si="108"/>
        <v>0</v>
      </c>
      <c r="D403" s="41"/>
      <c r="E403" s="43"/>
      <c r="F403" s="43"/>
      <c r="G403" s="42"/>
      <c r="H403" s="43"/>
      <c r="I403" s="43"/>
      <c r="J403" s="42"/>
      <c r="K403" s="42"/>
      <c r="L403" s="42"/>
      <c r="M403" s="57" t="str">
        <f t="shared" si="121"/>
        <v/>
      </c>
      <c r="N403" s="27" t="str">
        <f>IF(M403="","",VLOOKUP($A403,'[1]פרופיל מציע  + מסמכים שיש להגיש'!$C$6:$H$16555,4))</f>
        <v/>
      </c>
      <c r="O403" s="46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6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23" t="str">
        <f t="shared" si="109"/>
        <v>not submittied</v>
      </c>
      <c r="R403" s="65" t="e">
        <f t="shared" si="110"/>
        <v>#NUM!</v>
      </c>
      <c r="W403" s="67">
        <f t="shared" si="111"/>
        <v>0</v>
      </c>
      <c r="X403" s="23">
        <f t="shared" si="112"/>
        <v>7629</v>
      </c>
      <c r="Y403" s="50" t="e">
        <f t="shared" si="113"/>
        <v>#REF!</v>
      </c>
      <c r="Z403" s="23" t="e">
        <f t="shared" si="114"/>
        <v>#REF!</v>
      </c>
      <c r="AA403" s="28" t="e">
        <f t="shared" si="106"/>
        <v>#REF!</v>
      </c>
      <c r="AB403" s="29" t="e">
        <f t="shared" si="107"/>
        <v>#REF!</v>
      </c>
      <c r="AC403" s="28" t="e">
        <f t="shared" si="115"/>
        <v>#REF!</v>
      </c>
      <c r="AD403" s="23" t="e">
        <f t="shared" si="116"/>
        <v>#REF!</v>
      </c>
      <c r="AE403" s="53">
        <f t="shared" si="117"/>
        <v>0</v>
      </c>
      <c r="AF403" s="53">
        <f t="shared" si="118"/>
        <v>0</v>
      </c>
      <c r="AG403" s="53">
        <f t="shared" si="119"/>
        <v>0</v>
      </c>
      <c r="AH403" s="36" t="e">
        <f t="shared" si="122"/>
        <v>#REF!</v>
      </c>
      <c r="AM403" s="23">
        <f t="shared" si="120"/>
        <v>0</v>
      </c>
    </row>
    <row r="404" spans="1:39" x14ac:dyDescent="0.2">
      <c r="A404" s="23">
        <v>401</v>
      </c>
      <c r="B404" s="23">
        <f>VLOOKUP($A404,'[1]פרופיל מציע  + מסמכים שיש להגיש'!$C$6:$H$16555,2)</f>
        <v>0</v>
      </c>
      <c r="C404" s="23" t="str">
        <f t="shared" si="108"/>
        <v>0</v>
      </c>
      <c r="D404" s="41"/>
      <c r="E404" s="43"/>
      <c r="F404" s="43"/>
      <c r="G404" s="42"/>
      <c r="H404" s="43"/>
      <c r="I404" s="43"/>
      <c r="J404" s="42"/>
      <c r="K404" s="42"/>
      <c r="L404" s="42"/>
      <c r="M404" s="57" t="str">
        <f t="shared" si="121"/>
        <v/>
      </c>
      <c r="N404" s="27" t="str">
        <f>IF(M404="","",VLOOKUP($A404,'[1]פרופיל מציע  + מסמכים שיש להגיש'!$C$6:$H$16555,4))</f>
        <v/>
      </c>
      <c r="O404" s="46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6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23" t="str">
        <f t="shared" si="109"/>
        <v>not submittied</v>
      </c>
      <c r="R404" s="65" t="e">
        <f t="shared" si="110"/>
        <v>#NUM!</v>
      </c>
      <c r="W404" s="67">
        <f t="shared" si="111"/>
        <v>0</v>
      </c>
      <c r="X404" s="23">
        <f t="shared" si="112"/>
        <v>7629</v>
      </c>
      <c r="Y404" s="50" t="e">
        <f t="shared" si="113"/>
        <v>#REF!</v>
      </c>
      <c r="Z404" s="23" t="e">
        <f t="shared" si="114"/>
        <v>#REF!</v>
      </c>
      <c r="AA404" s="28" t="e">
        <f t="shared" si="106"/>
        <v>#REF!</v>
      </c>
      <c r="AB404" s="29" t="e">
        <f t="shared" si="107"/>
        <v>#REF!</v>
      </c>
      <c r="AC404" s="28" t="e">
        <f t="shared" si="115"/>
        <v>#REF!</v>
      </c>
      <c r="AD404" s="23" t="e">
        <f t="shared" si="116"/>
        <v>#REF!</v>
      </c>
      <c r="AE404" s="53">
        <f t="shared" si="117"/>
        <v>0</v>
      </c>
      <c r="AF404" s="53">
        <f t="shared" si="118"/>
        <v>0</v>
      </c>
      <c r="AG404" s="53">
        <f t="shared" si="119"/>
        <v>0</v>
      </c>
      <c r="AH404" s="36" t="e">
        <f t="shared" si="122"/>
        <v>#REF!</v>
      </c>
      <c r="AM404" s="23">
        <f t="shared" si="120"/>
        <v>0</v>
      </c>
    </row>
    <row r="405" spans="1:39" x14ac:dyDescent="0.2">
      <c r="A405" s="23">
        <v>402</v>
      </c>
      <c r="B405" s="23">
        <f>VLOOKUP($A405,'[1]פרופיל מציע  + מסמכים שיש להגיש'!$C$6:$H$16555,2)</f>
        <v>0</v>
      </c>
      <c r="C405" s="23" t="str">
        <f t="shared" si="108"/>
        <v>0</v>
      </c>
      <c r="D405" s="41"/>
      <c r="E405" s="43"/>
      <c r="F405" s="43"/>
      <c r="G405" s="42"/>
      <c r="H405" s="43"/>
      <c r="I405" s="43"/>
      <c r="J405" s="42"/>
      <c r="K405" s="42"/>
      <c r="L405" s="42"/>
      <c r="M405" s="57" t="str">
        <f t="shared" si="121"/>
        <v/>
      </c>
      <c r="N405" s="27" t="str">
        <f>IF(M405="","",VLOOKUP($A405,'[1]פרופיל מציע  + מסמכים שיש להגיש'!$C$6:$H$16555,4))</f>
        <v/>
      </c>
      <c r="O405" s="46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6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23" t="str">
        <f t="shared" si="109"/>
        <v>not submittied</v>
      </c>
      <c r="R405" s="65" t="e">
        <f t="shared" si="110"/>
        <v>#NUM!</v>
      </c>
      <c r="W405" s="67">
        <f t="shared" si="111"/>
        <v>0</v>
      </c>
      <c r="X405" s="23">
        <f t="shared" si="112"/>
        <v>7629</v>
      </c>
      <c r="Y405" s="50" t="e">
        <f t="shared" si="113"/>
        <v>#REF!</v>
      </c>
      <c r="Z405" s="23" t="e">
        <f t="shared" si="114"/>
        <v>#REF!</v>
      </c>
      <c r="AA405" s="28" t="e">
        <f t="shared" si="106"/>
        <v>#REF!</v>
      </c>
      <c r="AB405" s="29" t="e">
        <f t="shared" si="107"/>
        <v>#REF!</v>
      </c>
      <c r="AC405" s="28" t="e">
        <f t="shared" si="115"/>
        <v>#REF!</v>
      </c>
      <c r="AD405" s="23" t="e">
        <f t="shared" si="116"/>
        <v>#REF!</v>
      </c>
      <c r="AE405" s="53">
        <f t="shared" si="117"/>
        <v>0</v>
      </c>
      <c r="AF405" s="53">
        <f t="shared" si="118"/>
        <v>0</v>
      </c>
      <c r="AG405" s="53">
        <f t="shared" si="119"/>
        <v>0</v>
      </c>
      <c r="AH405" s="36" t="e">
        <f t="shared" si="122"/>
        <v>#REF!</v>
      </c>
      <c r="AM405" s="23">
        <f t="shared" si="120"/>
        <v>0</v>
      </c>
    </row>
    <row r="406" spans="1:39" x14ac:dyDescent="0.2">
      <c r="A406" s="23">
        <v>403</v>
      </c>
      <c r="B406" s="23">
        <f>VLOOKUP($A406,'[1]פרופיל מציע  + מסמכים שיש להגיש'!$C$6:$H$16555,2)</f>
        <v>0</v>
      </c>
      <c r="C406" s="23" t="str">
        <f t="shared" si="108"/>
        <v>0</v>
      </c>
      <c r="D406" s="41"/>
      <c r="E406" s="43"/>
      <c r="F406" s="43"/>
      <c r="G406" s="42"/>
      <c r="H406" s="43"/>
      <c r="I406" s="43"/>
      <c r="J406" s="42"/>
      <c r="K406" s="42"/>
      <c r="L406" s="42"/>
      <c r="M406" s="57" t="str">
        <f t="shared" si="121"/>
        <v/>
      </c>
      <c r="N406" s="27" t="str">
        <f>IF(M406="","",VLOOKUP($A406,'[1]פרופיל מציע  + מסמכים שיש להגיש'!$C$6:$H$16555,4))</f>
        <v/>
      </c>
      <c r="O406" s="46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6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23" t="str">
        <f t="shared" si="109"/>
        <v>not submittied</v>
      </c>
      <c r="R406" s="65" t="e">
        <f t="shared" si="110"/>
        <v>#NUM!</v>
      </c>
      <c r="W406" s="67">
        <f t="shared" si="111"/>
        <v>0</v>
      </c>
      <c r="X406" s="23">
        <f t="shared" si="112"/>
        <v>7629</v>
      </c>
      <c r="Y406" s="50" t="e">
        <f t="shared" si="113"/>
        <v>#REF!</v>
      </c>
      <c r="Z406" s="23" t="e">
        <f t="shared" si="114"/>
        <v>#REF!</v>
      </c>
      <c r="AA406" s="28" t="e">
        <f t="shared" si="106"/>
        <v>#REF!</v>
      </c>
      <c r="AB406" s="29" t="e">
        <f t="shared" si="107"/>
        <v>#REF!</v>
      </c>
      <c r="AC406" s="28" t="e">
        <f t="shared" si="115"/>
        <v>#REF!</v>
      </c>
      <c r="AD406" s="23" t="e">
        <f t="shared" si="116"/>
        <v>#REF!</v>
      </c>
      <c r="AE406" s="53">
        <f t="shared" si="117"/>
        <v>0</v>
      </c>
      <c r="AF406" s="53">
        <f t="shared" si="118"/>
        <v>0</v>
      </c>
      <c r="AG406" s="53">
        <f t="shared" si="119"/>
        <v>0</v>
      </c>
      <c r="AH406" s="36" t="e">
        <f t="shared" si="122"/>
        <v>#REF!</v>
      </c>
      <c r="AM406" s="23">
        <f t="shared" si="120"/>
        <v>0</v>
      </c>
    </row>
    <row r="407" spans="1:39" x14ac:dyDescent="0.2">
      <c r="A407" s="23">
        <v>404</v>
      </c>
      <c r="B407" s="23">
        <f>VLOOKUP($A407,'[1]פרופיל מציע  + מסמכים שיש להגיש'!$C$6:$H$16555,2)</f>
        <v>0</v>
      </c>
      <c r="C407" s="23" t="str">
        <f t="shared" si="108"/>
        <v>0</v>
      </c>
      <c r="D407" s="41"/>
      <c r="E407" s="43"/>
      <c r="F407" s="43"/>
      <c r="G407" s="42"/>
      <c r="H407" s="43"/>
      <c r="I407" s="43"/>
      <c r="J407" s="42"/>
      <c r="K407" s="42"/>
      <c r="L407" s="42"/>
      <c r="M407" s="57" t="str">
        <f t="shared" si="121"/>
        <v/>
      </c>
      <c r="N407" s="27" t="str">
        <f>IF(M407="","",VLOOKUP($A407,'[1]פרופיל מציע  + מסמכים שיש להגיש'!$C$6:$H$16555,4))</f>
        <v/>
      </c>
      <c r="O407" s="46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6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23" t="str">
        <f t="shared" si="109"/>
        <v>not submittied</v>
      </c>
      <c r="R407" s="65" t="e">
        <f t="shared" si="110"/>
        <v>#NUM!</v>
      </c>
      <c r="W407" s="67">
        <f t="shared" si="111"/>
        <v>0</v>
      </c>
      <c r="X407" s="23">
        <f t="shared" si="112"/>
        <v>7629</v>
      </c>
      <c r="Y407" s="50" t="e">
        <f t="shared" si="113"/>
        <v>#REF!</v>
      </c>
      <c r="Z407" s="23" t="e">
        <f t="shared" si="114"/>
        <v>#REF!</v>
      </c>
      <c r="AA407" s="28" t="e">
        <f t="shared" si="106"/>
        <v>#REF!</v>
      </c>
      <c r="AB407" s="29" t="e">
        <f t="shared" si="107"/>
        <v>#REF!</v>
      </c>
      <c r="AC407" s="28" t="e">
        <f t="shared" si="115"/>
        <v>#REF!</v>
      </c>
      <c r="AD407" s="23" t="e">
        <f t="shared" si="116"/>
        <v>#REF!</v>
      </c>
      <c r="AE407" s="53">
        <f t="shared" si="117"/>
        <v>0</v>
      </c>
      <c r="AF407" s="53">
        <f t="shared" si="118"/>
        <v>0</v>
      </c>
      <c r="AG407" s="53">
        <f t="shared" si="119"/>
        <v>0</v>
      </c>
      <c r="AH407" s="36" t="e">
        <f t="shared" si="122"/>
        <v>#REF!</v>
      </c>
      <c r="AM407" s="23">
        <f t="shared" si="120"/>
        <v>0</v>
      </c>
    </row>
    <row r="408" spans="1:39" x14ac:dyDescent="0.2">
      <c r="A408" s="23">
        <v>405</v>
      </c>
      <c r="B408" s="23">
        <f>VLOOKUP($A408,'[1]פרופיל מציע  + מסמכים שיש להגיש'!$C$6:$H$16555,2)</f>
        <v>0</v>
      </c>
      <c r="C408" s="23" t="str">
        <f t="shared" si="108"/>
        <v>0</v>
      </c>
      <c r="D408" s="41"/>
      <c r="E408" s="43"/>
      <c r="F408" s="43"/>
      <c r="G408" s="42"/>
      <c r="H408" s="43"/>
      <c r="I408" s="43"/>
      <c r="J408" s="42"/>
      <c r="K408" s="42"/>
      <c r="L408" s="42"/>
      <c r="M408" s="57" t="str">
        <f t="shared" si="121"/>
        <v/>
      </c>
      <c r="N408" s="27" t="str">
        <f>IF(M408="","",VLOOKUP($A408,'[1]פרופיל מציע  + מסמכים שיש להגיש'!$C$6:$H$16555,4))</f>
        <v/>
      </c>
      <c r="O408" s="46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6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23" t="str">
        <f t="shared" si="109"/>
        <v>not submittied</v>
      </c>
      <c r="R408" s="65" t="e">
        <f t="shared" si="110"/>
        <v>#NUM!</v>
      </c>
      <c r="W408" s="67">
        <f t="shared" si="111"/>
        <v>0</v>
      </c>
      <c r="X408" s="23">
        <f t="shared" si="112"/>
        <v>7629</v>
      </c>
      <c r="Y408" s="50" t="e">
        <f t="shared" si="113"/>
        <v>#REF!</v>
      </c>
      <c r="Z408" s="23" t="e">
        <f t="shared" si="114"/>
        <v>#REF!</v>
      </c>
      <c r="AA408" s="28" t="e">
        <f t="shared" si="106"/>
        <v>#REF!</v>
      </c>
      <c r="AB408" s="29" t="e">
        <f t="shared" si="107"/>
        <v>#REF!</v>
      </c>
      <c r="AC408" s="28" t="e">
        <f t="shared" si="115"/>
        <v>#REF!</v>
      </c>
      <c r="AD408" s="23" t="e">
        <f t="shared" si="116"/>
        <v>#REF!</v>
      </c>
      <c r="AE408" s="53">
        <f t="shared" si="117"/>
        <v>0</v>
      </c>
      <c r="AF408" s="53">
        <f t="shared" si="118"/>
        <v>0</v>
      </c>
      <c r="AG408" s="53">
        <f t="shared" si="119"/>
        <v>0</v>
      </c>
      <c r="AH408" s="36" t="e">
        <f t="shared" si="122"/>
        <v>#REF!</v>
      </c>
      <c r="AM408" s="23">
        <f t="shared" si="120"/>
        <v>0</v>
      </c>
    </row>
    <row r="409" spans="1:39" x14ac:dyDescent="0.2">
      <c r="A409" s="23">
        <v>406</v>
      </c>
      <c r="B409" s="23">
        <f>VLOOKUP($A409,'[1]פרופיל מציע  + מסמכים שיש להגיש'!$C$6:$H$16555,2)</f>
        <v>0</v>
      </c>
      <c r="C409" s="23" t="str">
        <f t="shared" si="108"/>
        <v>0</v>
      </c>
      <c r="D409" s="41"/>
      <c r="E409" s="43"/>
      <c r="F409" s="43"/>
      <c r="G409" s="42"/>
      <c r="H409" s="43"/>
      <c r="I409" s="43"/>
      <c r="J409" s="42"/>
      <c r="K409" s="42"/>
      <c r="L409" s="42"/>
      <c r="M409" s="57" t="str">
        <f t="shared" si="121"/>
        <v/>
      </c>
      <c r="N409" s="27" t="str">
        <f>IF(M409="","",VLOOKUP($A409,'[1]פרופיל מציע  + מסמכים שיש להגיש'!$C$6:$H$16555,4))</f>
        <v/>
      </c>
      <c r="O409" s="46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6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23" t="str">
        <f t="shared" si="109"/>
        <v>not submittied</v>
      </c>
      <c r="R409" s="65" t="e">
        <f t="shared" si="110"/>
        <v>#NUM!</v>
      </c>
      <c r="W409" s="67">
        <f t="shared" si="111"/>
        <v>0</v>
      </c>
      <c r="X409" s="23">
        <f t="shared" si="112"/>
        <v>7629</v>
      </c>
      <c r="Y409" s="50" t="e">
        <f t="shared" si="113"/>
        <v>#REF!</v>
      </c>
      <c r="Z409" s="23" t="e">
        <f t="shared" si="114"/>
        <v>#REF!</v>
      </c>
      <c r="AA409" s="28" t="e">
        <f t="shared" si="106"/>
        <v>#REF!</v>
      </c>
      <c r="AB409" s="29" t="e">
        <f t="shared" si="107"/>
        <v>#REF!</v>
      </c>
      <c r="AC409" s="28" t="e">
        <f t="shared" si="115"/>
        <v>#REF!</v>
      </c>
      <c r="AD409" s="23" t="e">
        <f t="shared" si="116"/>
        <v>#REF!</v>
      </c>
      <c r="AE409" s="53">
        <f t="shared" si="117"/>
        <v>0</v>
      </c>
      <c r="AF409" s="53">
        <f t="shared" si="118"/>
        <v>0</v>
      </c>
      <c r="AG409" s="53">
        <f t="shared" si="119"/>
        <v>0</v>
      </c>
      <c r="AH409" s="36" t="e">
        <f t="shared" si="122"/>
        <v>#REF!</v>
      </c>
      <c r="AM409" s="23">
        <f t="shared" si="120"/>
        <v>0</v>
      </c>
    </row>
    <row r="410" spans="1:39" x14ac:dyDescent="0.2">
      <c r="A410" s="23">
        <v>407</v>
      </c>
      <c r="B410" s="23">
        <f>VLOOKUP($A410,'[1]פרופיל מציע  + מסמכים שיש להגיש'!$C$6:$H$16555,2)</f>
        <v>0</v>
      </c>
      <c r="C410" s="23" t="str">
        <f t="shared" si="108"/>
        <v>0</v>
      </c>
      <c r="D410" s="41"/>
      <c r="E410" s="43"/>
      <c r="F410" s="43"/>
      <c r="G410" s="42"/>
      <c r="H410" s="43"/>
      <c r="I410" s="43"/>
      <c r="J410" s="42"/>
      <c r="K410" s="42"/>
      <c r="L410" s="42"/>
      <c r="M410" s="57" t="str">
        <f t="shared" si="121"/>
        <v/>
      </c>
      <c r="N410" s="27" t="str">
        <f>IF(M410="","",VLOOKUP($A410,'[1]פרופיל מציע  + מסמכים שיש להגיש'!$C$6:$H$16555,4))</f>
        <v/>
      </c>
      <c r="O410" s="46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6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23" t="str">
        <f t="shared" si="109"/>
        <v>not submittied</v>
      </c>
      <c r="R410" s="65" t="e">
        <f t="shared" si="110"/>
        <v>#NUM!</v>
      </c>
      <c r="W410" s="67">
        <f t="shared" si="111"/>
        <v>0</v>
      </c>
      <c r="X410" s="23">
        <f t="shared" si="112"/>
        <v>7629</v>
      </c>
      <c r="Y410" s="50" t="e">
        <f t="shared" si="113"/>
        <v>#REF!</v>
      </c>
      <c r="Z410" s="23" t="e">
        <f t="shared" si="114"/>
        <v>#REF!</v>
      </c>
      <c r="AA410" s="28" t="e">
        <f t="shared" si="106"/>
        <v>#REF!</v>
      </c>
      <c r="AB410" s="29" t="e">
        <f t="shared" si="107"/>
        <v>#REF!</v>
      </c>
      <c r="AC410" s="28" t="e">
        <f t="shared" si="115"/>
        <v>#REF!</v>
      </c>
      <c r="AD410" s="23" t="e">
        <f t="shared" si="116"/>
        <v>#REF!</v>
      </c>
      <c r="AE410" s="53">
        <f t="shared" si="117"/>
        <v>0</v>
      </c>
      <c r="AF410" s="53">
        <f t="shared" si="118"/>
        <v>0</v>
      </c>
      <c r="AG410" s="53">
        <f t="shared" si="119"/>
        <v>0</v>
      </c>
      <c r="AH410" s="36" t="e">
        <f t="shared" si="122"/>
        <v>#REF!</v>
      </c>
      <c r="AM410" s="23">
        <f t="shared" si="120"/>
        <v>0</v>
      </c>
    </row>
    <row r="411" spans="1:39" x14ac:dyDescent="0.2">
      <c r="A411" s="23">
        <v>408</v>
      </c>
      <c r="B411" s="23">
        <f>VLOOKUP($A411,'[1]פרופיל מציע  + מסמכים שיש להגיש'!$C$6:$H$16555,2)</f>
        <v>0</v>
      </c>
      <c r="C411" s="23" t="str">
        <f t="shared" si="108"/>
        <v>0</v>
      </c>
      <c r="D411" s="41"/>
      <c r="E411" s="43"/>
      <c r="F411" s="43"/>
      <c r="G411" s="42"/>
      <c r="H411" s="43"/>
      <c r="I411" s="43"/>
      <c r="J411" s="42"/>
      <c r="K411" s="42"/>
      <c r="L411" s="42"/>
      <c r="M411" s="57" t="str">
        <f t="shared" si="121"/>
        <v/>
      </c>
      <c r="N411" s="27" t="str">
        <f>IF(M411="","",VLOOKUP($A411,'[1]פרופיל מציע  + מסמכים שיש להגיש'!$C$6:$H$16555,4))</f>
        <v/>
      </c>
      <c r="O411" s="46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6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23" t="str">
        <f t="shared" si="109"/>
        <v>not submittied</v>
      </c>
      <c r="R411" s="65" t="e">
        <f t="shared" si="110"/>
        <v>#NUM!</v>
      </c>
      <c r="W411" s="67">
        <f t="shared" si="111"/>
        <v>0</v>
      </c>
      <c r="X411" s="23">
        <f t="shared" si="112"/>
        <v>7629</v>
      </c>
      <c r="Y411" s="50" t="e">
        <f t="shared" si="113"/>
        <v>#REF!</v>
      </c>
      <c r="Z411" s="23" t="e">
        <f t="shared" si="114"/>
        <v>#REF!</v>
      </c>
      <c r="AA411" s="28" t="e">
        <f t="shared" si="106"/>
        <v>#REF!</v>
      </c>
      <c r="AB411" s="29" t="e">
        <f t="shared" si="107"/>
        <v>#REF!</v>
      </c>
      <c r="AC411" s="28" t="e">
        <f t="shared" si="115"/>
        <v>#REF!</v>
      </c>
      <c r="AD411" s="23" t="e">
        <f t="shared" si="116"/>
        <v>#REF!</v>
      </c>
      <c r="AE411" s="53">
        <f t="shared" si="117"/>
        <v>0</v>
      </c>
      <c r="AF411" s="53">
        <f t="shared" si="118"/>
        <v>0</v>
      </c>
      <c r="AG411" s="53">
        <f t="shared" si="119"/>
        <v>0</v>
      </c>
      <c r="AH411" s="36" t="e">
        <f t="shared" si="122"/>
        <v>#REF!</v>
      </c>
      <c r="AM411" s="23">
        <f t="shared" si="120"/>
        <v>0</v>
      </c>
    </row>
    <row r="412" spans="1:39" x14ac:dyDescent="0.2">
      <c r="A412" s="23">
        <v>409</v>
      </c>
      <c r="B412" s="23">
        <f>VLOOKUP($A412,'[1]פרופיל מציע  + מסמכים שיש להגיש'!$C$6:$H$16555,2)</f>
        <v>0</v>
      </c>
      <c r="C412" s="23" t="str">
        <f t="shared" si="108"/>
        <v>0</v>
      </c>
      <c r="D412" s="41"/>
      <c r="E412" s="43"/>
      <c r="F412" s="43"/>
      <c r="G412" s="42"/>
      <c r="H412" s="43"/>
      <c r="I412" s="43"/>
      <c r="J412" s="42"/>
      <c r="K412" s="42"/>
      <c r="L412" s="42"/>
      <c r="M412" s="57" t="str">
        <f t="shared" si="121"/>
        <v/>
      </c>
      <c r="N412" s="27" t="str">
        <f>IF(M412="","",VLOOKUP($A412,'[1]פרופיל מציע  + מסמכים שיש להגיש'!$C$6:$H$16555,4))</f>
        <v/>
      </c>
      <c r="O412" s="46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6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23" t="str">
        <f t="shared" si="109"/>
        <v>not submittied</v>
      </c>
      <c r="R412" s="65" t="e">
        <f t="shared" si="110"/>
        <v>#NUM!</v>
      </c>
      <c r="W412" s="67">
        <f t="shared" si="111"/>
        <v>0</v>
      </c>
      <c r="X412" s="23">
        <f t="shared" si="112"/>
        <v>7629</v>
      </c>
      <c r="Y412" s="50" t="e">
        <f t="shared" si="113"/>
        <v>#REF!</v>
      </c>
      <c r="Z412" s="23" t="e">
        <f t="shared" si="114"/>
        <v>#REF!</v>
      </c>
      <c r="AA412" s="28" t="e">
        <f t="shared" si="106"/>
        <v>#REF!</v>
      </c>
      <c r="AB412" s="29" t="e">
        <f t="shared" si="107"/>
        <v>#REF!</v>
      </c>
      <c r="AC412" s="28" t="e">
        <f t="shared" si="115"/>
        <v>#REF!</v>
      </c>
      <c r="AD412" s="23" t="e">
        <f t="shared" si="116"/>
        <v>#REF!</v>
      </c>
      <c r="AE412" s="53">
        <f t="shared" si="117"/>
        <v>0</v>
      </c>
      <c r="AF412" s="53">
        <f t="shared" si="118"/>
        <v>0</v>
      </c>
      <c r="AG412" s="53">
        <f t="shared" si="119"/>
        <v>0</v>
      </c>
      <c r="AH412" s="36" t="e">
        <f t="shared" si="122"/>
        <v>#REF!</v>
      </c>
      <c r="AM412" s="23">
        <f t="shared" si="120"/>
        <v>0</v>
      </c>
    </row>
    <row r="413" spans="1:39" x14ac:dyDescent="0.2">
      <c r="A413" s="23">
        <v>410</v>
      </c>
      <c r="B413" s="23">
        <f>VLOOKUP($A413,'[1]פרופיל מציע  + מסמכים שיש להגיש'!$C$6:$H$16555,2)</f>
        <v>0</v>
      </c>
      <c r="C413" s="23" t="str">
        <f t="shared" si="108"/>
        <v>0</v>
      </c>
      <c r="D413" s="41"/>
      <c r="E413" s="43"/>
      <c r="F413" s="43"/>
      <c r="G413" s="42"/>
      <c r="H413" s="43"/>
      <c r="I413" s="43"/>
      <c r="J413" s="42"/>
      <c r="K413" s="42"/>
      <c r="L413" s="42"/>
      <c r="M413" s="57" t="str">
        <f t="shared" si="121"/>
        <v/>
      </c>
      <c r="N413" s="27" t="str">
        <f>IF(M413="","",VLOOKUP($A413,'[1]פרופיל מציע  + מסמכים שיש להגיש'!$C$6:$H$16555,4))</f>
        <v/>
      </c>
      <c r="O413" s="46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6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23" t="str">
        <f t="shared" si="109"/>
        <v>not submittied</v>
      </c>
      <c r="R413" s="65" t="e">
        <f t="shared" si="110"/>
        <v>#NUM!</v>
      </c>
      <c r="W413" s="67">
        <f t="shared" si="111"/>
        <v>0</v>
      </c>
      <c r="X413" s="23">
        <f t="shared" si="112"/>
        <v>7629</v>
      </c>
      <c r="Y413" s="50" t="e">
        <f t="shared" si="113"/>
        <v>#REF!</v>
      </c>
      <c r="Z413" s="23" t="e">
        <f t="shared" si="114"/>
        <v>#REF!</v>
      </c>
      <c r="AA413" s="28" t="e">
        <f t="shared" si="106"/>
        <v>#REF!</v>
      </c>
      <c r="AB413" s="29" t="e">
        <f t="shared" si="107"/>
        <v>#REF!</v>
      </c>
      <c r="AC413" s="28" t="e">
        <f t="shared" si="115"/>
        <v>#REF!</v>
      </c>
      <c r="AD413" s="23" t="e">
        <f t="shared" si="116"/>
        <v>#REF!</v>
      </c>
      <c r="AE413" s="53">
        <f t="shared" si="117"/>
        <v>0</v>
      </c>
      <c r="AF413" s="53">
        <f t="shared" si="118"/>
        <v>0</v>
      </c>
      <c r="AG413" s="53">
        <f t="shared" si="119"/>
        <v>0</v>
      </c>
      <c r="AH413" s="36" t="e">
        <f t="shared" si="122"/>
        <v>#REF!</v>
      </c>
      <c r="AM413" s="23">
        <f t="shared" si="120"/>
        <v>0</v>
      </c>
    </row>
    <row r="414" spans="1:39" x14ac:dyDescent="0.2">
      <c r="A414" s="23">
        <v>411</v>
      </c>
      <c r="B414" s="23">
        <f>VLOOKUP($A414,'[1]פרופיל מציע  + מסמכים שיש להגיש'!$C$6:$H$16555,2)</f>
        <v>0</v>
      </c>
      <c r="C414" s="23" t="str">
        <f t="shared" si="108"/>
        <v>0</v>
      </c>
      <c r="D414" s="41"/>
      <c r="E414" s="43"/>
      <c r="F414" s="43"/>
      <c r="G414" s="42"/>
      <c r="H414" s="43"/>
      <c r="I414" s="43"/>
      <c r="J414" s="42"/>
      <c r="K414" s="42"/>
      <c r="L414" s="42"/>
      <c r="M414" s="57" t="str">
        <f t="shared" si="121"/>
        <v/>
      </c>
      <c r="N414" s="27" t="str">
        <f>IF(M414="","",VLOOKUP($A414,'[1]פרופיל מציע  + מסמכים שיש להגיש'!$C$6:$H$16555,4))</f>
        <v/>
      </c>
      <c r="O414" s="46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6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23" t="str">
        <f t="shared" si="109"/>
        <v>not submittied</v>
      </c>
      <c r="R414" s="65" t="e">
        <f t="shared" si="110"/>
        <v>#NUM!</v>
      </c>
      <c r="W414" s="67">
        <f t="shared" si="111"/>
        <v>0</v>
      </c>
      <c r="X414" s="23">
        <f t="shared" si="112"/>
        <v>7629</v>
      </c>
      <c r="Y414" s="50" t="e">
        <f t="shared" si="113"/>
        <v>#REF!</v>
      </c>
      <c r="Z414" s="23" t="e">
        <f t="shared" si="114"/>
        <v>#REF!</v>
      </c>
      <c r="AA414" s="28" t="e">
        <f t="shared" si="106"/>
        <v>#REF!</v>
      </c>
      <c r="AB414" s="29" t="e">
        <f t="shared" si="107"/>
        <v>#REF!</v>
      </c>
      <c r="AC414" s="28" t="e">
        <f t="shared" si="115"/>
        <v>#REF!</v>
      </c>
      <c r="AD414" s="23" t="e">
        <f t="shared" si="116"/>
        <v>#REF!</v>
      </c>
      <c r="AE414" s="53">
        <f t="shared" si="117"/>
        <v>0</v>
      </c>
      <c r="AF414" s="53">
        <f t="shared" si="118"/>
        <v>0</v>
      </c>
      <c r="AG414" s="53">
        <f t="shared" si="119"/>
        <v>0</v>
      </c>
      <c r="AH414" s="36" t="e">
        <f t="shared" si="122"/>
        <v>#REF!</v>
      </c>
      <c r="AM414" s="23">
        <f t="shared" si="120"/>
        <v>0</v>
      </c>
    </row>
    <row r="415" spans="1:39" x14ac:dyDescent="0.2">
      <c r="A415" s="23">
        <v>412</v>
      </c>
      <c r="B415" s="23">
        <f>VLOOKUP($A415,'[1]פרופיל מציע  + מסמכים שיש להגיש'!$C$6:$H$16555,2)</f>
        <v>0</v>
      </c>
      <c r="C415" s="23" t="str">
        <f t="shared" si="108"/>
        <v>0</v>
      </c>
      <c r="D415" s="41"/>
      <c r="E415" s="43"/>
      <c r="F415" s="43"/>
      <c r="G415" s="42"/>
      <c r="H415" s="43"/>
      <c r="I415" s="43"/>
      <c r="J415" s="42"/>
      <c r="K415" s="42"/>
      <c r="L415" s="42"/>
      <c r="M415" s="57" t="str">
        <f t="shared" si="121"/>
        <v/>
      </c>
      <c r="N415" s="27" t="str">
        <f>IF(M415="","",VLOOKUP($A415,'[1]פרופיל מציע  + מסמכים שיש להגיש'!$C$6:$H$16555,4))</f>
        <v/>
      </c>
      <c r="O415" s="46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6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23" t="str">
        <f t="shared" si="109"/>
        <v>not submittied</v>
      </c>
      <c r="R415" s="65" t="e">
        <f t="shared" si="110"/>
        <v>#NUM!</v>
      </c>
      <c r="W415" s="67">
        <f t="shared" si="111"/>
        <v>0</v>
      </c>
      <c r="X415" s="23">
        <f t="shared" si="112"/>
        <v>7629</v>
      </c>
      <c r="Y415" s="50" t="e">
        <f t="shared" si="113"/>
        <v>#REF!</v>
      </c>
      <c r="Z415" s="23" t="e">
        <f t="shared" si="114"/>
        <v>#REF!</v>
      </c>
      <c r="AA415" s="28" t="e">
        <f t="shared" si="106"/>
        <v>#REF!</v>
      </c>
      <c r="AB415" s="29" t="e">
        <f t="shared" si="107"/>
        <v>#REF!</v>
      </c>
      <c r="AC415" s="28" t="e">
        <f t="shared" si="115"/>
        <v>#REF!</v>
      </c>
      <c r="AD415" s="23" t="e">
        <f t="shared" si="116"/>
        <v>#REF!</v>
      </c>
      <c r="AE415" s="53">
        <f t="shared" si="117"/>
        <v>0</v>
      </c>
      <c r="AF415" s="53">
        <f t="shared" si="118"/>
        <v>0</v>
      </c>
      <c r="AG415" s="53">
        <f t="shared" si="119"/>
        <v>0</v>
      </c>
      <c r="AH415" s="36" t="e">
        <f t="shared" si="122"/>
        <v>#REF!</v>
      </c>
      <c r="AM415" s="23">
        <f t="shared" si="120"/>
        <v>0</v>
      </c>
    </row>
    <row r="416" spans="1:39" x14ac:dyDescent="0.2">
      <c r="A416" s="23">
        <v>413</v>
      </c>
      <c r="B416" s="23">
        <f>VLOOKUP($A416,'[1]פרופיל מציע  + מסמכים שיש להגיש'!$C$6:$H$16555,2)</f>
        <v>0</v>
      </c>
      <c r="C416" s="23" t="str">
        <f t="shared" si="108"/>
        <v>0</v>
      </c>
      <c r="D416" s="41"/>
      <c r="E416" s="43"/>
      <c r="F416" s="43"/>
      <c r="G416" s="42"/>
      <c r="H416" s="43"/>
      <c r="I416" s="43"/>
      <c r="J416" s="42"/>
      <c r="K416" s="42"/>
      <c r="L416" s="42"/>
      <c r="M416" s="57" t="str">
        <f t="shared" si="121"/>
        <v/>
      </c>
      <c r="N416" s="27" t="str">
        <f>IF(M416="","",VLOOKUP($A416,'[1]פרופיל מציע  + מסמכים שיש להגיש'!$C$6:$H$16555,4))</f>
        <v/>
      </c>
      <c r="O416" s="46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6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23" t="str">
        <f t="shared" si="109"/>
        <v>not submittied</v>
      </c>
      <c r="R416" s="65" t="e">
        <f t="shared" si="110"/>
        <v>#NUM!</v>
      </c>
      <c r="W416" s="67">
        <f t="shared" si="111"/>
        <v>0</v>
      </c>
      <c r="X416" s="23">
        <f t="shared" si="112"/>
        <v>7629</v>
      </c>
      <c r="Y416" s="50" t="e">
        <f t="shared" si="113"/>
        <v>#REF!</v>
      </c>
      <c r="Z416" s="23" t="e">
        <f t="shared" si="114"/>
        <v>#REF!</v>
      </c>
      <c r="AA416" s="28" t="e">
        <f t="shared" si="106"/>
        <v>#REF!</v>
      </c>
      <c r="AB416" s="29" t="e">
        <f t="shared" si="107"/>
        <v>#REF!</v>
      </c>
      <c r="AC416" s="28" t="e">
        <f t="shared" si="115"/>
        <v>#REF!</v>
      </c>
      <c r="AD416" s="23" t="e">
        <f t="shared" si="116"/>
        <v>#REF!</v>
      </c>
      <c r="AE416" s="53">
        <f t="shared" si="117"/>
        <v>0</v>
      </c>
      <c r="AF416" s="53">
        <f t="shared" si="118"/>
        <v>0</v>
      </c>
      <c r="AG416" s="53">
        <f t="shared" si="119"/>
        <v>0</v>
      </c>
      <c r="AH416" s="36" t="e">
        <f t="shared" si="122"/>
        <v>#REF!</v>
      </c>
      <c r="AM416" s="23">
        <f t="shared" si="120"/>
        <v>0</v>
      </c>
    </row>
    <row r="417" spans="1:39" x14ac:dyDescent="0.2">
      <c r="A417" s="23">
        <v>414</v>
      </c>
      <c r="B417" s="23">
        <f>VLOOKUP($A417,'[1]פרופיל מציע  + מסמכים שיש להגיש'!$C$6:$H$16555,2)</f>
        <v>0</v>
      </c>
      <c r="C417" s="23" t="str">
        <f t="shared" si="108"/>
        <v>0</v>
      </c>
      <c r="D417" s="41"/>
      <c r="E417" s="43"/>
      <c r="F417" s="43"/>
      <c r="G417" s="42"/>
      <c r="H417" s="43"/>
      <c r="I417" s="43"/>
      <c r="J417" s="42"/>
      <c r="K417" s="42"/>
      <c r="L417" s="42"/>
      <c r="M417" s="57" t="str">
        <f t="shared" si="121"/>
        <v/>
      </c>
      <c r="N417" s="27" t="str">
        <f>IF(M417="","",VLOOKUP($A417,'[1]פרופיל מציע  + מסמכים שיש להגיש'!$C$6:$H$16555,4))</f>
        <v/>
      </c>
      <c r="O417" s="46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6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23" t="str">
        <f t="shared" si="109"/>
        <v>not submittied</v>
      </c>
      <c r="R417" s="65" t="e">
        <f t="shared" si="110"/>
        <v>#NUM!</v>
      </c>
      <c r="W417" s="67">
        <f t="shared" si="111"/>
        <v>0</v>
      </c>
      <c r="X417" s="23">
        <f t="shared" si="112"/>
        <v>7629</v>
      </c>
      <c r="Y417" s="50" t="e">
        <f t="shared" si="113"/>
        <v>#REF!</v>
      </c>
      <c r="Z417" s="23" t="e">
        <f t="shared" si="114"/>
        <v>#REF!</v>
      </c>
      <c r="AA417" s="28" t="e">
        <f t="shared" si="106"/>
        <v>#REF!</v>
      </c>
      <c r="AB417" s="29" t="e">
        <f t="shared" si="107"/>
        <v>#REF!</v>
      </c>
      <c r="AC417" s="28" t="e">
        <f t="shared" si="115"/>
        <v>#REF!</v>
      </c>
      <c r="AD417" s="23" t="e">
        <f t="shared" si="116"/>
        <v>#REF!</v>
      </c>
      <c r="AE417" s="53">
        <f t="shared" si="117"/>
        <v>0</v>
      </c>
      <c r="AF417" s="53">
        <f t="shared" si="118"/>
        <v>0</v>
      </c>
      <c r="AG417" s="53">
        <f t="shared" si="119"/>
        <v>0</v>
      </c>
      <c r="AH417" s="36" t="e">
        <f t="shared" si="122"/>
        <v>#REF!</v>
      </c>
      <c r="AM417" s="23">
        <f t="shared" si="120"/>
        <v>0</v>
      </c>
    </row>
    <row r="418" spans="1:39" x14ac:dyDescent="0.2">
      <c r="A418" s="23">
        <v>415</v>
      </c>
      <c r="B418" s="23">
        <f>VLOOKUP($A418,'[1]פרופיל מציע  + מסמכים שיש להגיש'!$C$6:$H$16555,2)</f>
        <v>0</v>
      </c>
      <c r="C418" s="23" t="str">
        <f t="shared" si="108"/>
        <v>0</v>
      </c>
      <c r="D418" s="41"/>
      <c r="E418" s="43"/>
      <c r="F418" s="43"/>
      <c r="G418" s="42"/>
      <c r="H418" s="43"/>
      <c r="I418" s="43"/>
      <c r="J418" s="42"/>
      <c r="K418" s="42"/>
      <c r="L418" s="42"/>
      <c r="M418" s="57" t="str">
        <f t="shared" si="121"/>
        <v/>
      </c>
      <c r="N418" s="27" t="str">
        <f>IF(M418="","",VLOOKUP($A418,'[1]פרופיל מציע  + מסמכים שיש להגיש'!$C$6:$H$16555,4))</f>
        <v/>
      </c>
      <c r="O418" s="46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6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23" t="str">
        <f t="shared" si="109"/>
        <v>not submittied</v>
      </c>
      <c r="R418" s="65" t="e">
        <f t="shared" si="110"/>
        <v>#NUM!</v>
      </c>
      <c r="W418" s="67">
        <f t="shared" si="111"/>
        <v>0</v>
      </c>
      <c r="X418" s="23">
        <f t="shared" si="112"/>
        <v>7629</v>
      </c>
      <c r="Y418" s="50" t="e">
        <f t="shared" si="113"/>
        <v>#REF!</v>
      </c>
      <c r="Z418" s="23" t="e">
        <f t="shared" si="114"/>
        <v>#REF!</v>
      </c>
      <c r="AA418" s="28" t="e">
        <f t="shared" si="106"/>
        <v>#REF!</v>
      </c>
      <c r="AB418" s="29" t="e">
        <f t="shared" si="107"/>
        <v>#REF!</v>
      </c>
      <c r="AC418" s="28" t="e">
        <f t="shared" si="115"/>
        <v>#REF!</v>
      </c>
      <c r="AD418" s="23" t="e">
        <f t="shared" si="116"/>
        <v>#REF!</v>
      </c>
      <c r="AE418" s="53">
        <f t="shared" si="117"/>
        <v>0</v>
      </c>
      <c r="AF418" s="53">
        <f t="shared" si="118"/>
        <v>0</v>
      </c>
      <c r="AG418" s="53">
        <f t="shared" si="119"/>
        <v>0</v>
      </c>
      <c r="AH418" s="36" t="e">
        <f t="shared" si="122"/>
        <v>#REF!</v>
      </c>
      <c r="AM418" s="23">
        <f t="shared" si="120"/>
        <v>0</v>
      </c>
    </row>
    <row r="419" spans="1:39" x14ac:dyDescent="0.2">
      <c r="A419" s="23">
        <v>416</v>
      </c>
      <c r="B419" s="23">
        <f>VLOOKUP($A419,'[1]פרופיל מציע  + מסמכים שיש להגיש'!$C$6:$H$16555,2)</f>
        <v>0</v>
      </c>
      <c r="C419" s="23" t="str">
        <f t="shared" si="108"/>
        <v>0</v>
      </c>
      <c r="D419" s="41"/>
      <c r="E419" s="43"/>
      <c r="F419" s="43"/>
      <c r="G419" s="42"/>
      <c r="H419" s="43"/>
      <c r="I419" s="43"/>
      <c r="J419" s="42"/>
      <c r="K419" s="42"/>
      <c r="L419" s="42"/>
      <c r="M419" s="57" t="str">
        <f t="shared" si="121"/>
        <v/>
      </c>
      <c r="N419" s="27" t="str">
        <f>IF(M419="","",VLOOKUP($A419,'[1]פרופיל מציע  + מסמכים שיש להגיש'!$C$6:$H$16555,4))</f>
        <v/>
      </c>
      <c r="O419" s="46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6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23" t="str">
        <f t="shared" si="109"/>
        <v>not submittied</v>
      </c>
      <c r="R419" s="65" t="e">
        <f t="shared" si="110"/>
        <v>#NUM!</v>
      </c>
      <c r="W419" s="67">
        <f t="shared" si="111"/>
        <v>0</v>
      </c>
      <c r="X419" s="23">
        <f t="shared" si="112"/>
        <v>7629</v>
      </c>
      <c r="Y419" s="50" t="e">
        <f t="shared" si="113"/>
        <v>#REF!</v>
      </c>
      <c r="Z419" s="23" t="e">
        <f t="shared" si="114"/>
        <v>#REF!</v>
      </c>
      <c r="AA419" s="28" t="e">
        <f t="shared" si="106"/>
        <v>#REF!</v>
      </c>
      <c r="AB419" s="29" t="e">
        <f t="shared" si="107"/>
        <v>#REF!</v>
      </c>
      <c r="AC419" s="28" t="e">
        <f t="shared" si="115"/>
        <v>#REF!</v>
      </c>
      <c r="AD419" s="23" t="e">
        <f t="shared" si="116"/>
        <v>#REF!</v>
      </c>
      <c r="AE419" s="53">
        <f t="shared" si="117"/>
        <v>0</v>
      </c>
      <c r="AF419" s="53">
        <f t="shared" si="118"/>
        <v>0</v>
      </c>
      <c r="AG419" s="53">
        <f t="shared" si="119"/>
        <v>0</v>
      </c>
      <c r="AH419" s="36" t="e">
        <f t="shared" si="122"/>
        <v>#REF!</v>
      </c>
      <c r="AM419" s="23">
        <f t="shared" si="120"/>
        <v>0</v>
      </c>
    </row>
    <row r="420" spans="1:39" x14ac:dyDescent="0.2">
      <c r="A420" s="23">
        <v>417</v>
      </c>
      <c r="B420" s="23">
        <f>VLOOKUP($A420,'[1]פרופיל מציע  + מסמכים שיש להגיש'!$C$6:$H$16555,2)</f>
        <v>0</v>
      </c>
      <c r="C420" s="23" t="str">
        <f t="shared" si="108"/>
        <v>0</v>
      </c>
      <c r="D420" s="41"/>
      <c r="E420" s="43"/>
      <c r="F420" s="43"/>
      <c r="G420" s="42"/>
      <c r="H420" s="43"/>
      <c r="I420" s="43"/>
      <c r="J420" s="42"/>
      <c r="K420" s="42"/>
      <c r="L420" s="42"/>
      <c r="M420" s="57" t="str">
        <f t="shared" si="121"/>
        <v/>
      </c>
      <c r="N420" s="27" t="str">
        <f>IF(M420="","",VLOOKUP($A420,'[1]פרופיל מציע  + מסמכים שיש להגיש'!$C$6:$H$16555,4))</f>
        <v/>
      </c>
      <c r="O420" s="46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6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23" t="str">
        <f t="shared" si="109"/>
        <v>not submittied</v>
      </c>
      <c r="R420" s="65" t="e">
        <f t="shared" si="110"/>
        <v>#NUM!</v>
      </c>
      <c r="W420" s="67">
        <f t="shared" si="111"/>
        <v>0</v>
      </c>
      <c r="X420" s="23">
        <f t="shared" si="112"/>
        <v>7629</v>
      </c>
      <c r="Y420" s="50" t="e">
        <f t="shared" si="113"/>
        <v>#REF!</v>
      </c>
      <c r="Z420" s="23" t="e">
        <f t="shared" si="114"/>
        <v>#REF!</v>
      </c>
      <c r="AA420" s="28" t="e">
        <f t="shared" si="106"/>
        <v>#REF!</v>
      </c>
      <c r="AB420" s="29" t="e">
        <f t="shared" si="107"/>
        <v>#REF!</v>
      </c>
      <c r="AC420" s="28" t="e">
        <f t="shared" si="115"/>
        <v>#REF!</v>
      </c>
      <c r="AD420" s="23" t="e">
        <f t="shared" si="116"/>
        <v>#REF!</v>
      </c>
      <c r="AE420" s="53">
        <f t="shared" si="117"/>
        <v>0</v>
      </c>
      <c r="AF420" s="53">
        <f t="shared" si="118"/>
        <v>0</v>
      </c>
      <c r="AG420" s="53">
        <f t="shared" si="119"/>
        <v>0</v>
      </c>
      <c r="AH420" s="36" t="e">
        <f t="shared" si="122"/>
        <v>#REF!</v>
      </c>
      <c r="AM420" s="23">
        <f t="shared" si="120"/>
        <v>0</v>
      </c>
    </row>
    <row r="421" spans="1:39" x14ac:dyDescent="0.2">
      <c r="A421" s="23">
        <v>418</v>
      </c>
      <c r="B421" s="23">
        <f>VLOOKUP($A421,'[1]פרופיל מציע  + מסמכים שיש להגיש'!$C$6:$H$16555,2)</f>
        <v>0</v>
      </c>
      <c r="C421" s="23" t="str">
        <f t="shared" si="108"/>
        <v>0</v>
      </c>
      <c r="D421" s="41"/>
      <c r="E421" s="43"/>
      <c r="F421" s="43"/>
      <c r="G421" s="42"/>
      <c r="H421" s="43"/>
      <c r="I421" s="43"/>
      <c r="J421" s="42"/>
      <c r="K421" s="42"/>
      <c r="L421" s="42"/>
      <c r="M421" s="57" t="str">
        <f t="shared" si="121"/>
        <v/>
      </c>
      <c r="N421" s="27" t="str">
        <f>IF(M421="","",VLOOKUP($A421,'[1]פרופיל מציע  + מסמכים שיש להגיש'!$C$6:$H$16555,4))</f>
        <v/>
      </c>
      <c r="O421" s="46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6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23" t="str">
        <f t="shared" si="109"/>
        <v>not submittied</v>
      </c>
      <c r="R421" s="65" t="e">
        <f t="shared" si="110"/>
        <v>#NUM!</v>
      </c>
      <c r="W421" s="67">
        <f t="shared" si="111"/>
        <v>0</v>
      </c>
      <c r="X421" s="23">
        <f t="shared" si="112"/>
        <v>7629</v>
      </c>
      <c r="Y421" s="50" t="e">
        <f t="shared" si="113"/>
        <v>#REF!</v>
      </c>
      <c r="Z421" s="23" t="e">
        <f t="shared" si="114"/>
        <v>#REF!</v>
      </c>
      <c r="AA421" s="28" t="e">
        <f t="shared" si="106"/>
        <v>#REF!</v>
      </c>
      <c r="AB421" s="29" t="e">
        <f t="shared" si="107"/>
        <v>#REF!</v>
      </c>
      <c r="AC421" s="28" t="e">
        <f t="shared" si="115"/>
        <v>#REF!</v>
      </c>
      <c r="AD421" s="23" t="e">
        <f t="shared" si="116"/>
        <v>#REF!</v>
      </c>
      <c r="AE421" s="53">
        <f t="shared" si="117"/>
        <v>0</v>
      </c>
      <c r="AF421" s="53">
        <f t="shared" si="118"/>
        <v>0</v>
      </c>
      <c r="AG421" s="53">
        <f t="shared" si="119"/>
        <v>0</v>
      </c>
      <c r="AH421" s="36" t="e">
        <f t="shared" si="122"/>
        <v>#REF!</v>
      </c>
      <c r="AM421" s="23">
        <f t="shared" si="120"/>
        <v>0</v>
      </c>
    </row>
    <row r="422" spans="1:39" x14ac:dyDescent="0.2">
      <c r="A422" s="23">
        <v>419</v>
      </c>
      <c r="B422" s="23">
        <f>VLOOKUP($A422,'[1]פרופיל מציע  + מסמכים שיש להגיש'!$C$6:$H$16555,2)</f>
        <v>0</v>
      </c>
      <c r="C422" s="23" t="str">
        <f t="shared" si="108"/>
        <v>0</v>
      </c>
      <c r="D422" s="41"/>
      <c r="E422" s="43"/>
      <c r="F422" s="43"/>
      <c r="G422" s="42"/>
      <c r="H422" s="43"/>
      <c r="I422" s="43"/>
      <c r="J422" s="42"/>
      <c r="K422" s="42"/>
      <c r="L422" s="42"/>
      <c r="M422" s="57" t="str">
        <f t="shared" si="121"/>
        <v/>
      </c>
      <c r="N422" s="27" t="str">
        <f>IF(M422="","",VLOOKUP($A422,'[1]פרופיל מציע  + מסמכים שיש להגיש'!$C$6:$H$16555,4))</f>
        <v/>
      </c>
      <c r="O422" s="46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6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23" t="str">
        <f t="shared" si="109"/>
        <v>not submittied</v>
      </c>
      <c r="R422" s="65" t="e">
        <f t="shared" si="110"/>
        <v>#NUM!</v>
      </c>
      <c r="W422" s="67">
        <f t="shared" si="111"/>
        <v>0</v>
      </c>
      <c r="X422" s="23">
        <f t="shared" si="112"/>
        <v>7629</v>
      </c>
      <c r="Y422" s="50" t="e">
        <f t="shared" si="113"/>
        <v>#REF!</v>
      </c>
      <c r="Z422" s="23" t="e">
        <f t="shared" si="114"/>
        <v>#REF!</v>
      </c>
      <c r="AA422" s="28" t="e">
        <f t="shared" si="106"/>
        <v>#REF!</v>
      </c>
      <c r="AB422" s="29" t="e">
        <f t="shared" si="107"/>
        <v>#REF!</v>
      </c>
      <c r="AC422" s="28" t="e">
        <f t="shared" si="115"/>
        <v>#REF!</v>
      </c>
      <c r="AD422" s="23" t="e">
        <f t="shared" si="116"/>
        <v>#REF!</v>
      </c>
      <c r="AE422" s="53">
        <f t="shared" si="117"/>
        <v>0</v>
      </c>
      <c r="AF422" s="53">
        <f t="shared" si="118"/>
        <v>0</v>
      </c>
      <c r="AG422" s="53">
        <f t="shared" si="119"/>
        <v>0</v>
      </c>
      <c r="AH422" s="36" t="e">
        <f t="shared" si="122"/>
        <v>#REF!</v>
      </c>
      <c r="AM422" s="23">
        <f t="shared" si="120"/>
        <v>0</v>
      </c>
    </row>
    <row r="423" spans="1:39" x14ac:dyDescent="0.2">
      <c r="A423" s="23">
        <v>420</v>
      </c>
      <c r="B423" s="23">
        <f>VLOOKUP($A423,'[1]פרופיל מציע  + מסמכים שיש להגיש'!$C$6:$H$16555,2)</f>
        <v>0</v>
      </c>
      <c r="C423" s="23" t="str">
        <f t="shared" si="108"/>
        <v>0</v>
      </c>
      <c r="D423" s="41"/>
      <c r="E423" s="43"/>
      <c r="F423" s="43"/>
      <c r="G423" s="42"/>
      <c r="H423" s="43"/>
      <c r="I423" s="43"/>
      <c r="J423" s="42"/>
      <c r="K423" s="42"/>
      <c r="L423" s="42"/>
      <c r="M423" s="57" t="str">
        <f t="shared" si="121"/>
        <v/>
      </c>
      <c r="N423" s="27" t="str">
        <f>IF(M423="","",VLOOKUP($A423,'[1]פרופיל מציע  + מסמכים שיש להגיש'!$C$6:$H$16555,4))</f>
        <v/>
      </c>
      <c r="O423" s="46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6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23" t="str">
        <f t="shared" si="109"/>
        <v>not submittied</v>
      </c>
      <c r="R423" s="65" t="e">
        <f t="shared" si="110"/>
        <v>#NUM!</v>
      </c>
      <c r="W423" s="67">
        <f t="shared" si="111"/>
        <v>0</v>
      </c>
      <c r="X423" s="23">
        <f t="shared" si="112"/>
        <v>7629</v>
      </c>
      <c r="Y423" s="50" t="e">
        <f t="shared" si="113"/>
        <v>#REF!</v>
      </c>
      <c r="Z423" s="23" t="e">
        <f t="shared" si="114"/>
        <v>#REF!</v>
      </c>
      <c r="AA423" s="28" t="e">
        <f t="shared" si="106"/>
        <v>#REF!</v>
      </c>
      <c r="AB423" s="29" t="e">
        <f t="shared" si="107"/>
        <v>#REF!</v>
      </c>
      <c r="AC423" s="28" t="e">
        <f t="shared" si="115"/>
        <v>#REF!</v>
      </c>
      <c r="AD423" s="23" t="e">
        <f t="shared" si="116"/>
        <v>#REF!</v>
      </c>
      <c r="AE423" s="53">
        <f t="shared" si="117"/>
        <v>0</v>
      </c>
      <c r="AF423" s="53">
        <f t="shared" si="118"/>
        <v>0</v>
      </c>
      <c r="AG423" s="53">
        <f t="shared" si="119"/>
        <v>0</v>
      </c>
      <c r="AH423" s="36" t="e">
        <f t="shared" si="122"/>
        <v>#REF!</v>
      </c>
      <c r="AM423" s="23">
        <f t="shared" si="120"/>
        <v>0</v>
      </c>
    </row>
    <row r="424" spans="1:39" x14ac:dyDescent="0.2">
      <c r="A424" s="23">
        <v>421</v>
      </c>
      <c r="B424" s="23">
        <f>VLOOKUP($A424,'[1]פרופיל מציע  + מסמכים שיש להגיש'!$C$6:$H$16555,2)</f>
        <v>0</v>
      </c>
      <c r="C424" s="23" t="str">
        <f t="shared" si="108"/>
        <v>0</v>
      </c>
      <c r="D424" s="41"/>
      <c r="E424" s="43"/>
      <c r="F424" s="43"/>
      <c r="G424" s="42"/>
      <c r="H424" s="43"/>
      <c r="I424" s="43"/>
      <c r="J424" s="42"/>
      <c r="K424" s="42"/>
      <c r="L424" s="42"/>
      <c r="M424" s="57" t="str">
        <f t="shared" si="121"/>
        <v/>
      </c>
      <c r="N424" s="27" t="str">
        <f>IF(M424="","",VLOOKUP($A424,'[1]פרופיל מציע  + מסמכים שיש להגיש'!$C$6:$H$16555,4))</f>
        <v/>
      </c>
      <c r="O424" s="46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6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23" t="str">
        <f t="shared" si="109"/>
        <v>not submittied</v>
      </c>
      <c r="R424" s="65" t="e">
        <f t="shared" si="110"/>
        <v>#NUM!</v>
      </c>
      <c r="W424" s="67">
        <f t="shared" si="111"/>
        <v>0</v>
      </c>
      <c r="X424" s="23">
        <f t="shared" si="112"/>
        <v>7629</v>
      </c>
      <c r="Y424" s="50" t="e">
        <f t="shared" si="113"/>
        <v>#REF!</v>
      </c>
      <c r="Z424" s="23" t="e">
        <f t="shared" si="114"/>
        <v>#REF!</v>
      </c>
      <c r="AA424" s="28" t="e">
        <f t="shared" si="106"/>
        <v>#REF!</v>
      </c>
      <c r="AB424" s="29" t="e">
        <f t="shared" si="107"/>
        <v>#REF!</v>
      </c>
      <c r="AC424" s="28" t="e">
        <f t="shared" si="115"/>
        <v>#REF!</v>
      </c>
      <c r="AD424" s="23" t="e">
        <f t="shared" si="116"/>
        <v>#REF!</v>
      </c>
      <c r="AE424" s="53">
        <f t="shared" si="117"/>
        <v>0</v>
      </c>
      <c r="AF424" s="53">
        <f t="shared" si="118"/>
        <v>0</v>
      </c>
      <c r="AG424" s="53">
        <f t="shared" si="119"/>
        <v>0</v>
      </c>
      <c r="AH424" s="36" t="e">
        <f t="shared" si="122"/>
        <v>#REF!</v>
      </c>
      <c r="AM424" s="23">
        <f t="shared" si="120"/>
        <v>0</v>
      </c>
    </row>
    <row r="425" spans="1:39" x14ac:dyDescent="0.2">
      <c r="A425" s="23">
        <v>422</v>
      </c>
      <c r="B425" s="23">
        <f>VLOOKUP($A425,'[1]פרופיל מציע  + מסמכים שיש להגיש'!$C$6:$H$16555,2)</f>
        <v>0</v>
      </c>
      <c r="C425" s="23" t="str">
        <f t="shared" si="108"/>
        <v>0</v>
      </c>
      <c r="D425" s="41"/>
      <c r="E425" s="43"/>
      <c r="F425" s="43"/>
      <c r="G425" s="42"/>
      <c r="H425" s="43"/>
      <c r="I425" s="43"/>
      <c r="J425" s="42"/>
      <c r="K425" s="42"/>
      <c r="L425" s="42"/>
      <c r="M425" s="57" t="str">
        <f t="shared" si="121"/>
        <v/>
      </c>
      <c r="N425" s="27" t="str">
        <f>IF(M425="","",VLOOKUP($A425,'[1]פרופיל מציע  + מסמכים שיש להגיש'!$C$6:$H$16555,4))</f>
        <v/>
      </c>
      <c r="O425" s="46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6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23" t="str">
        <f t="shared" si="109"/>
        <v>not submittied</v>
      </c>
      <c r="R425" s="65" t="e">
        <f t="shared" si="110"/>
        <v>#NUM!</v>
      </c>
      <c r="W425" s="67">
        <f t="shared" si="111"/>
        <v>0</v>
      </c>
      <c r="X425" s="23">
        <f t="shared" si="112"/>
        <v>7629</v>
      </c>
      <c r="Y425" s="50" t="e">
        <f t="shared" si="113"/>
        <v>#REF!</v>
      </c>
      <c r="Z425" s="23" t="e">
        <f t="shared" si="114"/>
        <v>#REF!</v>
      </c>
      <c r="AA425" s="28" t="e">
        <f t="shared" si="106"/>
        <v>#REF!</v>
      </c>
      <c r="AB425" s="29" t="e">
        <f t="shared" si="107"/>
        <v>#REF!</v>
      </c>
      <c r="AC425" s="28" t="e">
        <f t="shared" si="115"/>
        <v>#REF!</v>
      </c>
      <c r="AD425" s="23" t="e">
        <f t="shared" si="116"/>
        <v>#REF!</v>
      </c>
      <c r="AE425" s="53">
        <f t="shared" si="117"/>
        <v>0</v>
      </c>
      <c r="AF425" s="53">
        <f t="shared" si="118"/>
        <v>0</v>
      </c>
      <c r="AG425" s="53">
        <f t="shared" si="119"/>
        <v>0</v>
      </c>
      <c r="AH425" s="36" t="e">
        <f t="shared" si="122"/>
        <v>#REF!</v>
      </c>
      <c r="AM425" s="23">
        <f t="shared" si="120"/>
        <v>0</v>
      </c>
    </row>
    <row r="426" spans="1:39" x14ac:dyDescent="0.2">
      <c r="A426" s="23">
        <v>423</v>
      </c>
      <c r="B426" s="23">
        <f>VLOOKUP($A426,'[1]פרופיל מציע  + מסמכים שיש להגיש'!$C$6:$H$16555,2)</f>
        <v>0</v>
      </c>
      <c r="C426" s="23" t="str">
        <f t="shared" si="108"/>
        <v>0</v>
      </c>
      <c r="D426" s="41"/>
      <c r="E426" s="43"/>
      <c r="F426" s="43"/>
      <c r="G426" s="42"/>
      <c r="H426" s="43"/>
      <c r="I426" s="43"/>
      <c r="J426" s="42"/>
      <c r="K426" s="42"/>
      <c r="L426" s="42"/>
      <c r="M426" s="57" t="str">
        <f t="shared" si="121"/>
        <v/>
      </c>
      <c r="N426" s="27" t="str">
        <f>IF(M426="","",VLOOKUP($A426,'[1]פרופיל מציע  + מסמכים שיש להגיש'!$C$6:$H$16555,4))</f>
        <v/>
      </c>
      <c r="O426" s="46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6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23" t="str">
        <f t="shared" si="109"/>
        <v>not submittied</v>
      </c>
      <c r="R426" s="65" t="e">
        <f t="shared" si="110"/>
        <v>#NUM!</v>
      </c>
      <c r="W426" s="67">
        <f t="shared" si="111"/>
        <v>0</v>
      </c>
      <c r="X426" s="23">
        <f t="shared" si="112"/>
        <v>7629</v>
      </c>
      <c r="Y426" s="50" t="e">
        <f t="shared" si="113"/>
        <v>#REF!</v>
      </c>
      <c r="Z426" s="23" t="e">
        <f t="shared" si="114"/>
        <v>#REF!</v>
      </c>
      <c r="AA426" s="28" t="e">
        <f t="shared" si="106"/>
        <v>#REF!</v>
      </c>
      <c r="AB426" s="29" t="e">
        <f t="shared" si="107"/>
        <v>#REF!</v>
      </c>
      <c r="AC426" s="28" t="e">
        <f t="shared" si="115"/>
        <v>#REF!</v>
      </c>
      <c r="AD426" s="23" t="e">
        <f t="shared" si="116"/>
        <v>#REF!</v>
      </c>
      <c r="AE426" s="53">
        <f t="shared" si="117"/>
        <v>0</v>
      </c>
      <c r="AF426" s="53">
        <f t="shared" si="118"/>
        <v>0</v>
      </c>
      <c r="AG426" s="53">
        <f t="shared" si="119"/>
        <v>0</v>
      </c>
      <c r="AH426" s="36" t="e">
        <f t="shared" si="122"/>
        <v>#REF!</v>
      </c>
      <c r="AM426" s="23">
        <f t="shared" si="120"/>
        <v>0</v>
      </c>
    </row>
    <row r="427" spans="1:39" x14ac:dyDescent="0.2">
      <c r="A427" s="23">
        <v>424</v>
      </c>
      <c r="B427" s="23">
        <f>VLOOKUP($A427,'[1]פרופיל מציע  + מסמכים שיש להגיש'!$C$6:$H$16555,2)</f>
        <v>0</v>
      </c>
      <c r="C427" s="23" t="str">
        <f t="shared" si="108"/>
        <v>0</v>
      </c>
      <c r="D427" s="41"/>
      <c r="E427" s="43"/>
      <c r="F427" s="43"/>
      <c r="G427" s="42"/>
      <c r="H427" s="43"/>
      <c r="I427" s="43"/>
      <c r="J427" s="42"/>
      <c r="K427" s="42"/>
      <c r="L427" s="42"/>
      <c r="M427" s="57" t="str">
        <f t="shared" si="121"/>
        <v/>
      </c>
      <c r="N427" s="27" t="str">
        <f>IF(M427="","",VLOOKUP($A427,'[1]פרופיל מציע  + מסמכים שיש להגיש'!$C$6:$H$16555,4))</f>
        <v/>
      </c>
      <c r="O427" s="46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6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23" t="str">
        <f t="shared" si="109"/>
        <v>not submittied</v>
      </c>
      <c r="R427" s="65" t="e">
        <f t="shared" si="110"/>
        <v>#NUM!</v>
      </c>
      <c r="W427" s="67">
        <f t="shared" si="111"/>
        <v>0</v>
      </c>
      <c r="X427" s="23">
        <f t="shared" si="112"/>
        <v>7629</v>
      </c>
      <c r="Y427" s="50" t="e">
        <f t="shared" si="113"/>
        <v>#REF!</v>
      </c>
      <c r="Z427" s="23" t="e">
        <f t="shared" si="114"/>
        <v>#REF!</v>
      </c>
      <c r="AA427" s="28" t="e">
        <f t="shared" si="106"/>
        <v>#REF!</v>
      </c>
      <c r="AB427" s="29" t="e">
        <f t="shared" si="107"/>
        <v>#REF!</v>
      </c>
      <c r="AC427" s="28" t="e">
        <f t="shared" si="115"/>
        <v>#REF!</v>
      </c>
      <c r="AD427" s="23" t="e">
        <f t="shared" si="116"/>
        <v>#REF!</v>
      </c>
      <c r="AE427" s="53">
        <f t="shared" si="117"/>
        <v>0</v>
      </c>
      <c r="AF427" s="53">
        <f t="shared" si="118"/>
        <v>0</v>
      </c>
      <c r="AG427" s="53">
        <f t="shared" si="119"/>
        <v>0</v>
      </c>
      <c r="AH427" s="36" t="e">
        <f t="shared" si="122"/>
        <v>#REF!</v>
      </c>
      <c r="AM427" s="23">
        <f t="shared" si="120"/>
        <v>0</v>
      </c>
    </row>
    <row r="428" spans="1:39" x14ac:dyDescent="0.2">
      <c r="A428" s="23">
        <v>425</v>
      </c>
      <c r="B428" s="23">
        <f>VLOOKUP($A428,'[1]פרופיל מציע  + מסמכים שיש להגיש'!$C$6:$H$16555,2)</f>
        <v>0</v>
      </c>
      <c r="C428" s="23" t="str">
        <f t="shared" si="108"/>
        <v>0</v>
      </c>
      <c r="D428" s="41"/>
      <c r="E428" s="43"/>
      <c r="F428" s="43"/>
      <c r="G428" s="42"/>
      <c r="H428" s="43"/>
      <c r="I428" s="43"/>
      <c r="J428" s="42"/>
      <c r="K428" s="42"/>
      <c r="L428" s="42"/>
      <c r="M428" s="57" t="str">
        <f t="shared" si="121"/>
        <v/>
      </c>
      <c r="N428" s="27" t="str">
        <f>IF(M428="","",VLOOKUP($A428,'[1]פרופיל מציע  + מסמכים שיש להגיש'!$C$6:$H$16555,4))</f>
        <v/>
      </c>
      <c r="O428" s="46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6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23" t="str">
        <f t="shared" si="109"/>
        <v>not submittied</v>
      </c>
      <c r="R428" s="65" t="e">
        <f t="shared" si="110"/>
        <v>#NUM!</v>
      </c>
      <c r="W428" s="67">
        <f t="shared" si="111"/>
        <v>0</v>
      </c>
      <c r="X428" s="23">
        <f t="shared" si="112"/>
        <v>7629</v>
      </c>
      <c r="Y428" s="50" t="e">
        <f t="shared" si="113"/>
        <v>#REF!</v>
      </c>
      <c r="Z428" s="23" t="e">
        <f t="shared" si="114"/>
        <v>#REF!</v>
      </c>
      <c r="AA428" s="28" t="e">
        <f t="shared" si="106"/>
        <v>#REF!</v>
      </c>
      <c r="AB428" s="29" t="e">
        <f t="shared" si="107"/>
        <v>#REF!</v>
      </c>
      <c r="AC428" s="28" t="e">
        <f t="shared" si="115"/>
        <v>#REF!</v>
      </c>
      <c r="AD428" s="23" t="e">
        <f t="shared" si="116"/>
        <v>#REF!</v>
      </c>
      <c r="AE428" s="53">
        <f t="shared" si="117"/>
        <v>0</v>
      </c>
      <c r="AF428" s="53">
        <f t="shared" si="118"/>
        <v>0</v>
      </c>
      <c r="AG428" s="53">
        <f t="shared" si="119"/>
        <v>0</v>
      </c>
      <c r="AH428" s="36" t="e">
        <f t="shared" si="122"/>
        <v>#REF!</v>
      </c>
      <c r="AM428" s="23">
        <f t="shared" si="120"/>
        <v>0</v>
      </c>
    </row>
    <row r="429" spans="1:39" x14ac:dyDescent="0.2">
      <c r="A429" s="23">
        <v>426</v>
      </c>
      <c r="B429" s="23">
        <f>VLOOKUP($A429,'[1]פרופיל מציע  + מסמכים שיש להגיש'!$C$6:$H$16555,2)</f>
        <v>0</v>
      </c>
      <c r="C429" s="23" t="str">
        <f t="shared" si="108"/>
        <v>0</v>
      </c>
      <c r="D429" s="41"/>
      <c r="E429" s="43"/>
      <c r="F429" s="43"/>
      <c r="G429" s="42"/>
      <c r="H429" s="43"/>
      <c r="I429" s="43"/>
      <c r="J429" s="42"/>
      <c r="K429" s="42"/>
      <c r="L429" s="42"/>
      <c r="M429" s="57" t="str">
        <f t="shared" si="121"/>
        <v/>
      </c>
      <c r="N429" s="27" t="str">
        <f>IF(M429="","",VLOOKUP($A429,'[1]פרופיל מציע  + מסמכים שיש להגיש'!$C$6:$H$16555,4))</f>
        <v/>
      </c>
      <c r="O429" s="46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6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23" t="str">
        <f t="shared" si="109"/>
        <v>not submittied</v>
      </c>
      <c r="R429" s="65" t="e">
        <f t="shared" si="110"/>
        <v>#NUM!</v>
      </c>
      <c r="W429" s="67">
        <f t="shared" si="111"/>
        <v>0</v>
      </c>
      <c r="X429" s="23">
        <f t="shared" si="112"/>
        <v>7629</v>
      </c>
      <c r="Y429" s="50" t="e">
        <f t="shared" si="113"/>
        <v>#REF!</v>
      </c>
      <c r="Z429" s="23" t="e">
        <f t="shared" si="114"/>
        <v>#REF!</v>
      </c>
      <c r="AA429" s="28" t="e">
        <f t="shared" si="106"/>
        <v>#REF!</v>
      </c>
      <c r="AB429" s="29" t="e">
        <f t="shared" si="107"/>
        <v>#REF!</v>
      </c>
      <c r="AC429" s="28" t="e">
        <f t="shared" si="115"/>
        <v>#REF!</v>
      </c>
      <c r="AD429" s="23" t="e">
        <f t="shared" si="116"/>
        <v>#REF!</v>
      </c>
      <c r="AE429" s="53">
        <f t="shared" si="117"/>
        <v>0</v>
      </c>
      <c r="AF429" s="53">
        <f t="shared" si="118"/>
        <v>0</v>
      </c>
      <c r="AG429" s="53">
        <f t="shared" si="119"/>
        <v>0</v>
      </c>
      <c r="AH429" s="36" t="e">
        <f t="shared" si="122"/>
        <v>#REF!</v>
      </c>
      <c r="AM429" s="23">
        <f t="shared" si="120"/>
        <v>0</v>
      </c>
    </row>
    <row r="430" spans="1:39" x14ac:dyDescent="0.2">
      <c r="A430" s="23">
        <v>427</v>
      </c>
      <c r="B430" s="23">
        <f>VLOOKUP($A430,'[1]פרופיל מציע  + מסמכים שיש להגיש'!$C$6:$H$16555,2)</f>
        <v>0</v>
      </c>
      <c r="C430" s="23" t="str">
        <f t="shared" si="108"/>
        <v>0</v>
      </c>
      <c r="D430" s="41"/>
      <c r="E430" s="43"/>
      <c r="F430" s="43"/>
      <c r="G430" s="42"/>
      <c r="H430" s="43"/>
      <c r="I430" s="43"/>
      <c r="J430" s="42"/>
      <c r="K430" s="42"/>
      <c r="L430" s="42"/>
      <c r="M430" s="57" t="str">
        <f t="shared" si="121"/>
        <v/>
      </c>
      <c r="N430" s="27" t="str">
        <f>IF(M430="","",VLOOKUP($A430,'[1]פרופיל מציע  + מסמכים שיש להגיש'!$C$6:$H$16555,4))</f>
        <v/>
      </c>
      <c r="O430" s="46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6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23" t="str">
        <f t="shared" si="109"/>
        <v>not submittied</v>
      </c>
      <c r="R430" s="65" t="e">
        <f t="shared" si="110"/>
        <v>#NUM!</v>
      </c>
      <c r="W430" s="67">
        <f t="shared" si="111"/>
        <v>0</v>
      </c>
      <c r="X430" s="23">
        <f t="shared" si="112"/>
        <v>7629</v>
      </c>
      <c r="Y430" s="50" t="e">
        <f t="shared" si="113"/>
        <v>#REF!</v>
      </c>
      <c r="Z430" s="23" t="e">
        <f t="shared" si="114"/>
        <v>#REF!</v>
      </c>
      <c r="AA430" s="28" t="e">
        <f t="shared" si="106"/>
        <v>#REF!</v>
      </c>
      <c r="AB430" s="29" t="e">
        <f t="shared" si="107"/>
        <v>#REF!</v>
      </c>
      <c r="AC430" s="28" t="e">
        <f t="shared" si="115"/>
        <v>#REF!</v>
      </c>
      <c r="AD430" s="23" t="e">
        <f t="shared" si="116"/>
        <v>#REF!</v>
      </c>
      <c r="AE430" s="53">
        <f t="shared" si="117"/>
        <v>0</v>
      </c>
      <c r="AF430" s="53">
        <f t="shared" si="118"/>
        <v>0</v>
      </c>
      <c r="AG430" s="53">
        <f t="shared" si="119"/>
        <v>0</v>
      </c>
      <c r="AH430" s="36" t="e">
        <f t="shared" si="122"/>
        <v>#REF!</v>
      </c>
      <c r="AM430" s="23">
        <f t="shared" si="120"/>
        <v>0</v>
      </c>
    </row>
    <row r="431" spans="1:39" x14ac:dyDescent="0.2">
      <c r="A431" s="23">
        <v>428</v>
      </c>
      <c r="B431" s="23">
        <f>VLOOKUP($A431,'[1]פרופיל מציע  + מסמכים שיש להגיש'!$C$6:$H$16555,2)</f>
        <v>0</v>
      </c>
      <c r="C431" s="23" t="str">
        <f t="shared" si="108"/>
        <v>0</v>
      </c>
      <c r="D431" s="41"/>
      <c r="E431" s="43"/>
      <c r="F431" s="43"/>
      <c r="G431" s="42"/>
      <c r="H431" s="43"/>
      <c r="I431" s="43"/>
      <c r="J431" s="42"/>
      <c r="K431" s="42"/>
      <c r="L431" s="42"/>
      <c r="M431" s="57" t="str">
        <f t="shared" si="121"/>
        <v/>
      </c>
      <c r="N431" s="27" t="str">
        <f>IF(M431="","",VLOOKUP($A431,'[1]פרופיל מציע  + מסמכים שיש להגיש'!$C$6:$H$16555,4))</f>
        <v/>
      </c>
      <c r="O431" s="46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6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23" t="str">
        <f t="shared" si="109"/>
        <v>not submittied</v>
      </c>
      <c r="R431" s="65" t="e">
        <f t="shared" si="110"/>
        <v>#NUM!</v>
      </c>
      <c r="W431" s="67">
        <f t="shared" si="111"/>
        <v>0</v>
      </c>
      <c r="X431" s="23">
        <f t="shared" si="112"/>
        <v>7629</v>
      </c>
      <c r="Y431" s="50" t="e">
        <f t="shared" si="113"/>
        <v>#REF!</v>
      </c>
      <c r="Z431" s="23" t="e">
        <f t="shared" si="114"/>
        <v>#REF!</v>
      </c>
      <c r="AA431" s="28" t="e">
        <f t="shared" si="106"/>
        <v>#REF!</v>
      </c>
      <c r="AB431" s="29" t="e">
        <f t="shared" si="107"/>
        <v>#REF!</v>
      </c>
      <c r="AC431" s="28" t="e">
        <f t="shared" si="115"/>
        <v>#REF!</v>
      </c>
      <c r="AD431" s="23" t="e">
        <f t="shared" si="116"/>
        <v>#REF!</v>
      </c>
      <c r="AE431" s="53">
        <f t="shared" si="117"/>
        <v>0</v>
      </c>
      <c r="AF431" s="53">
        <f t="shared" si="118"/>
        <v>0</v>
      </c>
      <c r="AG431" s="53">
        <f t="shared" si="119"/>
        <v>0</v>
      </c>
      <c r="AH431" s="36" t="e">
        <f t="shared" si="122"/>
        <v>#REF!</v>
      </c>
      <c r="AM431" s="23">
        <f t="shared" si="120"/>
        <v>0</v>
      </c>
    </row>
    <row r="432" spans="1:39" x14ac:dyDescent="0.2">
      <c r="A432" s="23">
        <v>429</v>
      </c>
      <c r="B432" s="23">
        <f>VLOOKUP($A432,'[1]פרופיל מציע  + מסמכים שיש להגיש'!$C$6:$H$16555,2)</f>
        <v>0</v>
      </c>
      <c r="C432" s="23" t="str">
        <f t="shared" si="108"/>
        <v>0</v>
      </c>
      <c r="D432" s="41"/>
      <c r="E432" s="43"/>
      <c r="F432" s="43"/>
      <c r="G432" s="42"/>
      <c r="H432" s="43"/>
      <c r="I432" s="43"/>
      <c r="J432" s="42"/>
      <c r="K432" s="42"/>
      <c r="L432" s="42"/>
      <c r="M432" s="57" t="str">
        <f t="shared" si="121"/>
        <v/>
      </c>
      <c r="N432" s="27" t="str">
        <f>IF(M432="","",VLOOKUP($A432,'[1]פרופיל מציע  + מסמכים שיש להגיש'!$C$6:$H$16555,4))</f>
        <v/>
      </c>
      <c r="O432" s="46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6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23" t="str">
        <f t="shared" si="109"/>
        <v>not submittied</v>
      </c>
      <c r="R432" s="65" t="e">
        <f t="shared" si="110"/>
        <v>#NUM!</v>
      </c>
      <c r="W432" s="67">
        <f t="shared" si="111"/>
        <v>0</v>
      </c>
      <c r="X432" s="23">
        <f t="shared" si="112"/>
        <v>7629</v>
      </c>
      <c r="Y432" s="50" t="e">
        <f t="shared" si="113"/>
        <v>#REF!</v>
      </c>
      <c r="Z432" s="23" t="e">
        <f t="shared" si="114"/>
        <v>#REF!</v>
      </c>
      <c r="AA432" s="28" t="e">
        <f t="shared" si="106"/>
        <v>#REF!</v>
      </c>
      <c r="AB432" s="29" t="e">
        <f t="shared" si="107"/>
        <v>#REF!</v>
      </c>
      <c r="AC432" s="28" t="e">
        <f t="shared" si="115"/>
        <v>#REF!</v>
      </c>
      <c r="AD432" s="23" t="e">
        <f t="shared" si="116"/>
        <v>#REF!</v>
      </c>
      <c r="AE432" s="53">
        <f t="shared" si="117"/>
        <v>0</v>
      </c>
      <c r="AF432" s="53">
        <f t="shared" si="118"/>
        <v>0</v>
      </c>
      <c r="AG432" s="53">
        <f t="shared" si="119"/>
        <v>0</v>
      </c>
      <c r="AH432" s="36" t="e">
        <f t="shared" si="122"/>
        <v>#REF!</v>
      </c>
      <c r="AM432" s="23">
        <f t="shared" si="120"/>
        <v>0</v>
      </c>
    </row>
    <row r="433" spans="1:39" x14ac:dyDescent="0.2">
      <c r="A433" s="23">
        <v>430</v>
      </c>
      <c r="B433" s="23">
        <f>VLOOKUP($A433,'[1]פרופיל מציע  + מסמכים שיש להגיש'!$C$6:$H$16555,2)</f>
        <v>0</v>
      </c>
      <c r="C433" s="23" t="str">
        <f t="shared" si="108"/>
        <v>0</v>
      </c>
      <c r="D433" s="41"/>
      <c r="E433" s="43"/>
      <c r="F433" s="43"/>
      <c r="G433" s="42"/>
      <c r="H433" s="43"/>
      <c r="I433" s="43"/>
      <c r="J433" s="42"/>
      <c r="K433" s="42"/>
      <c r="L433" s="42"/>
      <c r="M433" s="57" t="str">
        <f t="shared" si="121"/>
        <v/>
      </c>
      <c r="N433" s="27" t="str">
        <f>IF(M433="","",VLOOKUP($A433,'[1]פרופיל מציע  + מסמכים שיש להגיש'!$C$6:$H$16555,4))</f>
        <v/>
      </c>
      <c r="O433" s="46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6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23" t="str">
        <f t="shared" si="109"/>
        <v>not submittied</v>
      </c>
      <c r="R433" s="65" t="e">
        <f t="shared" si="110"/>
        <v>#NUM!</v>
      </c>
      <c r="W433" s="67">
        <f t="shared" si="111"/>
        <v>0</v>
      </c>
      <c r="X433" s="23">
        <f t="shared" si="112"/>
        <v>7629</v>
      </c>
      <c r="Y433" s="50" t="e">
        <f t="shared" si="113"/>
        <v>#REF!</v>
      </c>
      <c r="Z433" s="23" t="e">
        <f t="shared" si="114"/>
        <v>#REF!</v>
      </c>
      <c r="AA433" s="28" t="e">
        <f t="shared" si="106"/>
        <v>#REF!</v>
      </c>
      <c r="AB433" s="29" t="e">
        <f t="shared" si="107"/>
        <v>#REF!</v>
      </c>
      <c r="AC433" s="28" t="e">
        <f t="shared" si="115"/>
        <v>#REF!</v>
      </c>
      <c r="AD433" s="23" t="e">
        <f t="shared" si="116"/>
        <v>#REF!</v>
      </c>
      <c r="AE433" s="53">
        <f t="shared" si="117"/>
        <v>0</v>
      </c>
      <c r="AF433" s="53">
        <f t="shared" si="118"/>
        <v>0</v>
      </c>
      <c r="AG433" s="53">
        <f t="shared" si="119"/>
        <v>0</v>
      </c>
      <c r="AH433" s="36" t="e">
        <f t="shared" si="122"/>
        <v>#REF!</v>
      </c>
      <c r="AM433" s="23">
        <f t="shared" si="120"/>
        <v>0</v>
      </c>
    </row>
    <row r="434" spans="1:39" x14ac:dyDescent="0.2">
      <c r="A434" s="23">
        <v>431</v>
      </c>
      <c r="B434" s="23">
        <f>VLOOKUP($A434,'[1]פרופיל מציע  + מסמכים שיש להגיש'!$C$6:$H$16555,2)</f>
        <v>0</v>
      </c>
      <c r="C434" s="23" t="str">
        <f t="shared" si="108"/>
        <v>0</v>
      </c>
      <c r="D434" s="41"/>
      <c r="E434" s="43"/>
      <c r="F434" s="43"/>
      <c r="G434" s="42"/>
      <c r="H434" s="43"/>
      <c r="I434" s="43"/>
      <c r="J434" s="42"/>
      <c r="K434" s="42"/>
      <c r="L434" s="42"/>
      <c r="M434" s="57" t="str">
        <f t="shared" si="121"/>
        <v/>
      </c>
      <c r="N434" s="27" t="str">
        <f>IF(M434="","",VLOOKUP($A434,'[1]פרופיל מציע  + מסמכים שיש להגיש'!$C$6:$H$16555,4))</f>
        <v/>
      </c>
      <c r="O434" s="46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6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23" t="str">
        <f t="shared" si="109"/>
        <v>not submittied</v>
      </c>
      <c r="R434" s="65" t="e">
        <f t="shared" si="110"/>
        <v>#NUM!</v>
      </c>
      <c r="W434" s="67">
        <f t="shared" si="111"/>
        <v>0</v>
      </c>
      <c r="X434" s="23">
        <f t="shared" si="112"/>
        <v>7629</v>
      </c>
      <c r="Y434" s="50" t="e">
        <f t="shared" si="113"/>
        <v>#REF!</v>
      </c>
      <c r="Z434" s="23" t="e">
        <f t="shared" si="114"/>
        <v>#REF!</v>
      </c>
      <c r="AA434" s="28" t="e">
        <f t="shared" si="106"/>
        <v>#REF!</v>
      </c>
      <c r="AB434" s="29" t="e">
        <f t="shared" si="107"/>
        <v>#REF!</v>
      </c>
      <c r="AC434" s="28" t="e">
        <f t="shared" si="115"/>
        <v>#REF!</v>
      </c>
      <c r="AD434" s="23" t="e">
        <f t="shared" si="116"/>
        <v>#REF!</v>
      </c>
      <c r="AE434" s="53">
        <f t="shared" si="117"/>
        <v>0</v>
      </c>
      <c r="AF434" s="53">
        <f t="shared" si="118"/>
        <v>0</v>
      </c>
      <c r="AG434" s="53">
        <f t="shared" si="119"/>
        <v>0</v>
      </c>
      <c r="AH434" s="36" t="e">
        <f t="shared" si="122"/>
        <v>#REF!</v>
      </c>
      <c r="AM434" s="23">
        <f t="shared" si="120"/>
        <v>0</v>
      </c>
    </row>
    <row r="435" spans="1:39" x14ac:dyDescent="0.2">
      <c r="A435" s="23">
        <v>432</v>
      </c>
      <c r="B435" s="23">
        <f>VLOOKUP($A435,'[1]פרופיל מציע  + מסמכים שיש להגיש'!$C$6:$H$16555,2)</f>
        <v>0</v>
      </c>
      <c r="C435" s="23" t="str">
        <f t="shared" si="108"/>
        <v>0</v>
      </c>
      <c r="D435" s="41"/>
      <c r="E435" s="43"/>
      <c r="F435" s="43"/>
      <c r="G435" s="42"/>
      <c r="H435" s="43"/>
      <c r="I435" s="43"/>
      <c r="J435" s="42"/>
      <c r="K435" s="42"/>
      <c r="L435" s="42"/>
      <c r="M435" s="57" t="str">
        <f t="shared" si="121"/>
        <v/>
      </c>
      <c r="N435" s="27" t="str">
        <f>IF(M435="","",VLOOKUP($A435,'[1]פרופיל מציע  + מסמכים שיש להגיש'!$C$6:$H$16555,4))</f>
        <v/>
      </c>
      <c r="O435" s="46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6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23" t="str">
        <f t="shared" si="109"/>
        <v>not submittied</v>
      </c>
      <c r="R435" s="65" t="e">
        <f t="shared" si="110"/>
        <v>#NUM!</v>
      </c>
      <c r="W435" s="67">
        <f t="shared" si="111"/>
        <v>0</v>
      </c>
      <c r="X435" s="23">
        <f t="shared" si="112"/>
        <v>7629</v>
      </c>
      <c r="Y435" s="50" t="e">
        <f t="shared" si="113"/>
        <v>#REF!</v>
      </c>
      <c r="Z435" s="23" t="e">
        <f t="shared" si="114"/>
        <v>#REF!</v>
      </c>
      <c r="AA435" s="28" t="e">
        <f t="shared" si="106"/>
        <v>#REF!</v>
      </c>
      <c r="AB435" s="29" t="e">
        <f t="shared" si="107"/>
        <v>#REF!</v>
      </c>
      <c r="AC435" s="28" t="e">
        <f t="shared" si="115"/>
        <v>#REF!</v>
      </c>
      <c r="AD435" s="23" t="e">
        <f t="shared" si="116"/>
        <v>#REF!</v>
      </c>
      <c r="AE435" s="53">
        <f t="shared" si="117"/>
        <v>0</v>
      </c>
      <c r="AF435" s="53">
        <f t="shared" si="118"/>
        <v>0</v>
      </c>
      <c r="AG435" s="53">
        <f t="shared" si="119"/>
        <v>0</v>
      </c>
      <c r="AH435" s="36" t="e">
        <f t="shared" si="122"/>
        <v>#REF!</v>
      </c>
      <c r="AM435" s="23">
        <f t="shared" si="120"/>
        <v>0</v>
      </c>
    </row>
    <row r="436" spans="1:39" x14ac:dyDescent="0.2">
      <c r="A436" s="23">
        <v>433</v>
      </c>
      <c r="B436" s="23">
        <f>VLOOKUP($A436,'[1]פרופיל מציע  + מסמכים שיש להגיש'!$C$6:$H$16555,2)</f>
        <v>0</v>
      </c>
      <c r="C436" s="23" t="str">
        <f t="shared" si="108"/>
        <v>0</v>
      </c>
      <c r="D436" s="41"/>
      <c r="E436" s="43"/>
      <c r="F436" s="43"/>
      <c r="G436" s="42"/>
      <c r="H436" s="43"/>
      <c r="I436" s="43"/>
      <c r="J436" s="42"/>
      <c r="K436" s="42"/>
      <c r="L436" s="42"/>
      <c r="M436" s="57" t="str">
        <f t="shared" si="121"/>
        <v/>
      </c>
      <c r="N436" s="27" t="str">
        <f>IF(M436="","",VLOOKUP($A436,'[1]פרופיל מציע  + מסמכים שיש להגיש'!$C$6:$H$16555,4))</f>
        <v/>
      </c>
      <c r="O436" s="46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6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23" t="str">
        <f t="shared" si="109"/>
        <v>not submittied</v>
      </c>
      <c r="R436" s="65" t="e">
        <f t="shared" si="110"/>
        <v>#NUM!</v>
      </c>
      <c r="W436" s="67">
        <f t="shared" si="111"/>
        <v>0</v>
      </c>
      <c r="X436" s="23">
        <f t="shared" si="112"/>
        <v>7629</v>
      </c>
      <c r="Y436" s="50" t="e">
        <f t="shared" si="113"/>
        <v>#REF!</v>
      </c>
      <c r="Z436" s="23" t="e">
        <f t="shared" si="114"/>
        <v>#REF!</v>
      </c>
      <c r="AA436" s="28" t="e">
        <f t="shared" si="106"/>
        <v>#REF!</v>
      </c>
      <c r="AB436" s="29" t="e">
        <f t="shared" si="107"/>
        <v>#REF!</v>
      </c>
      <c r="AC436" s="28" t="e">
        <f t="shared" si="115"/>
        <v>#REF!</v>
      </c>
      <c r="AD436" s="23" t="e">
        <f t="shared" si="116"/>
        <v>#REF!</v>
      </c>
      <c r="AE436" s="53">
        <f t="shared" si="117"/>
        <v>0</v>
      </c>
      <c r="AF436" s="53">
        <f t="shared" si="118"/>
        <v>0</v>
      </c>
      <c r="AG436" s="53">
        <f t="shared" si="119"/>
        <v>0</v>
      </c>
      <c r="AH436" s="36" t="e">
        <f t="shared" si="122"/>
        <v>#REF!</v>
      </c>
      <c r="AM436" s="23">
        <f t="shared" si="120"/>
        <v>0</v>
      </c>
    </row>
    <row r="437" spans="1:39" x14ac:dyDescent="0.2">
      <c r="A437" s="23">
        <v>434</v>
      </c>
      <c r="B437" s="23">
        <f>VLOOKUP($A437,'[1]פרופיל מציע  + מסמכים שיש להגיש'!$C$6:$H$16555,2)</f>
        <v>0</v>
      </c>
      <c r="C437" s="23" t="str">
        <f t="shared" si="108"/>
        <v>0</v>
      </c>
      <c r="D437" s="41"/>
      <c r="E437" s="43"/>
      <c r="F437" s="43"/>
      <c r="G437" s="42"/>
      <c r="H437" s="43"/>
      <c r="I437" s="43"/>
      <c r="J437" s="42"/>
      <c r="K437" s="42"/>
      <c r="L437" s="42"/>
      <c r="M437" s="57" t="str">
        <f t="shared" si="121"/>
        <v/>
      </c>
      <c r="N437" s="27" t="str">
        <f>IF(M437="","",VLOOKUP($A437,'[1]פרופיל מציע  + מסמכים שיש להגיש'!$C$6:$H$16555,4))</f>
        <v/>
      </c>
      <c r="O437" s="46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6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23" t="str">
        <f t="shared" si="109"/>
        <v>not submittied</v>
      </c>
      <c r="R437" s="65" t="e">
        <f t="shared" si="110"/>
        <v>#NUM!</v>
      </c>
      <c r="W437" s="67">
        <f t="shared" si="111"/>
        <v>0</v>
      </c>
      <c r="X437" s="23">
        <f t="shared" si="112"/>
        <v>7629</v>
      </c>
      <c r="Y437" s="50" t="e">
        <f t="shared" si="113"/>
        <v>#REF!</v>
      </c>
      <c r="Z437" s="23" t="e">
        <f t="shared" si="114"/>
        <v>#REF!</v>
      </c>
      <c r="AA437" s="28" t="e">
        <f t="shared" si="106"/>
        <v>#REF!</v>
      </c>
      <c r="AB437" s="29" t="e">
        <f t="shared" si="107"/>
        <v>#REF!</v>
      </c>
      <c r="AC437" s="28" t="e">
        <f t="shared" si="115"/>
        <v>#REF!</v>
      </c>
      <c r="AD437" s="23" t="e">
        <f t="shared" si="116"/>
        <v>#REF!</v>
      </c>
      <c r="AE437" s="53">
        <f t="shared" si="117"/>
        <v>0</v>
      </c>
      <c r="AF437" s="53">
        <f t="shared" si="118"/>
        <v>0</v>
      </c>
      <c r="AG437" s="53">
        <f t="shared" si="119"/>
        <v>0</v>
      </c>
      <c r="AH437" s="36" t="e">
        <f t="shared" si="122"/>
        <v>#REF!</v>
      </c>
      <c r="AM437" s="23">
        <f t="shared" si="120"/>
        <v>0</v>
      </c>
    </row>
    <row r="438" spans="1:39" x14ac:dyDescent="0.2">
      <c r="A438" s="23">
        <v>435</v>
      </c>
      <c r="B438" s="23">
        <f>VLOOKUP($A438,'[1]פרופיל מציע  + מסמכים שיש להגיש'!$C$6:$H$16555,2)</f>
        <v>0</v>
      </c>
      <c r="C438" s="23" t="str">
        <f t="shared" si="108"/>
        <v>0</v>
      </c>
      <c r="D438" s="41"/>
      <c r="E438" s="43"/>
      <c r="F438" s="43"/>
      <c r="G438" s="42"/>
      <c r="H438" s="43"/>
      <c r="I438" s="43"/>
      <c r="J438" s="42"/>
      <c r="K438" s="42"/>
      <c r="L438" s="42"/>
      <c r="M438" s="57" t="str">
        <f t="shared" si="121"/>
        <v/>
      </c>
      <c r="N438" s="27" t="str">
        <f>IF(M438="","",VLOOKUP($A438,'[1]פרופיל מציע  + מסמכים שיש להגיש'!$C$6:$H$16555,4))</f>
        <v/>
      </c>
      <c r="O438" s="46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6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23" t="str">
        <f t="shared" si="109"/>
        <v>not submittied</v>
      </c>
      <c r="R438" s="65" t="e">
        <f t="shared" si="110"/>
        <v>#NUM!</v>
      </c>
      <c r="W438" s="67">
        <f t="shared" si="111"/>
        <v>0</v>
      </c>
      <c r="X438" s="23">
        <f t="shared" si="112"/>
        <v>7629</v>
      </c>
      <c r="Y438" s="50" t="e">
        <f t="shared" si="113"/>
        <v>#REF!</v>
      </c>
      <c r="Z438" s="23" t="e">
        <f t="shared" si="114"/>
        <v>#REF!</v>
      </c>
      <c r="AA438" s="28" t="e">
        <f t="shared" si="106"/>
        <v>#REF!</v>
      </c>
      <c r="AB438" s="29" t="e">
        <f t="shared" si="107"/>
        <v>#REF!</v>
      </c>
      <c r="AC438" s="28" t="e">
        <f t="shared" si="115"/>
        <v>#REF!</v>
      </c>
      <c r="AD438" s="23" t="e">
        <f t="shared" si="116"/>
        <v>#REF!</v>
      </c>
      <c r="AE438" s="53">
        <f t="shared" si="117"/>
        <v>0</v>
      </c>
      <c r="AF438" s="53">
        <f t="shared" si="118"/>
        <v>0</v>
      </c>
      <c r="AG438" s="53">
        <f t="shared" si="119"/>
        <v>0</v>
      </c>
      <c r="AH438" s="36" t="e">
        <f t="shared" si="122"/>
        <v>#REF!</v>
      </c>
      <c r="AM438" s="23">
        <f t="shared" si="120"/>
        <v>0</v>
      </c>
    </row>
    <row r="439" spans="1:39" x14ac:dyDescent="0.2">
      <c r="A439" s="23">
        <v>436</v>
      </c>
      <c r="B439" s="23">
        <f>VLOOKUP($A439,'[1]פרופיל מציע  + מסמכים שיש להגיש'!$C$6:$H$16555,2)</f>
        <v>0</v>
      </c>
      <c r="C439" s="23" t="str">
        <f t="shared" si="108"/>
        <v>0</v>
      </c>
      <c r="D439" s="41"/>
      <c r="E439" s="43"/>
      <c r="F439" s="43"/>
      <c r="G439" s="42"/>
      <c r="H439" s="43"/>
      <c r="I439" s="43"/>
      <c r="J439" s="42"/>
      <c r="K439" s="42"/>
      <c r="L439" s="42"/>
      <c r="M439" s="57" t="str">
        <f t="shared" si="121"/>
        <v/>
      </c>
      <c r="N439" s="27" t="str">
        <f>IF(M439="","",VLOOKUP($A439,'[1]פרופיל מציע  + מסמכים שיש להגיש'!$C$6:$H$16555,4))</f>
        <v/>
      </c>
      <c r="O439" s="46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6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23" t="str">
        <f t="shared" si="109"/>
        <v>not submittied</v>
      </c>
      <c r="R439" s="65" t="e">
        <f t="shared" si="110"/>
        <v>#NUM!</v>
      </c>
      <c r="W439" s="67">
        <f t="shared" si="111"/>
        <v>0</v>
      </c>
      <c r="X439" s="23">
        <f t="shared" si="112"/>
        <v>7629</v>
      </c>
      <c r="Y439" s="50" t="e">
        <f t="shared" si="113"/>
        <v>#REF!</v>
      </c>
      <c r="Z439" s="23" t="e">
        <f t="shared" si="114"/>
        <v>#REF!</v>
      </c>
      <c r="AA439" s="28" t="e">
        <f t="shared" si="106"/>
        <v>#REF!</v>
      </c>
      <c r="AB439" s="29" t="e">
        <f t="shared" si="107"/>
        <v>#REF!</v>
      </c>
      <c r="AC439" s="28" t="e">
        <f t="shared" si="115"/>
        <v>#REF!</v>
      </c>
      <c r="AD439" s="23" t="e">
        <f t="shared" si="116"/>
        <v>#REF!</v>
      </c>
      <c r="AE439" s="53">
        <f t="shared" si="117"/>
        <v>0</v>
      </c>
      <c r="AF439" s="53">
        <f t="shared" si="118"/>
        <v>0</v>
      </c>
      <c r="AG439" s="53">
        <f t="shared" si="119"/>
        <v>0</v>
      </c>
      <c r="AH439" s="36" t="e">
        <f t="shared" si="122"/>
        <v>#REF!</v>
      </c>
      <c r="AM439" s="23">
        <f t="shared" si="120"/>
        <v>0</v>
      </c>
    </row>
    <row r="440" spans="1:39" x14ac:dyDescent="0.2">
      <c r="A440" s="23">
        <v>437</v>
      </c>
      <c r="B440" s="23">
        <f>VLOOKUP($A440,'[1]פרופיל מציע  + מסמכים שיש להגיש'!$C$6:$H$16555,2)</f>
        <v>0</v>
      </c>
      <c r="C440" s="23" t="str">
        <f t="shared" si="108"/>
        <v>0</v>
      </c>
      <c r="D440" s="41"/>
      <c r="E440" s="43"/>
      <c r="F440" s="43"/>
      <c r="G440" s="42"/>
      <c r="H440" s="43"/>
      <c r="I440" s="43"/>
      <c r="J440" s="42"/>
      <c r="K440" s="42"/>
      <c r="L440" s="42"/>
      <c r="M440" s="57" t="str">
        <f t="shared" si="121"/>
        <v/>
      </c>
      <c r="N440" s="27" t="str">
        <f>IF(M440="","",VLOOKUP($A440,'[1]פרופיל מציע  + מסמכים שיש להגיש'!$C$6:$H$16555,4))</f>
        <v/>
      </c>
      <c r="O440" s="46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6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23" t="str">
        <f t="shared" si="109"/>
        <v>not submittied</v>
      </c>
      <c r="R440" s="65" t="e">
        <f t="shared" si="110"/>
        <v>#NUM!</v>
      </c>
      <c r="W440" s="67">
        <f t="shared" si="111"/>
        <v>0</v>
      </c>
      <c r="X440" s="23">
        <f t="shared" si="112"/>
        <v>7629</v>
      </c>
      <c r="Y440" s="50" t="e">
        <f t="shared" si="113"/>
        <v>#REF!</v>
      </c>
      <c r="Z440" s="23" t="e">
        <f t="shared" si="114"/>
        <v>#REF!</v>
      </c>
      <c r="AA440" s="28" t="e">
        <f t="shared" si="106"/>
        <v>#REF!</v>
      </c>
      <c r="AB440" s="29" t="e">
        <f t="shared" si="107"/>
        <v>#REF!</v>
      </c>
      <c r="AC440" s="28" t="e">
        <f t="shared" si="115"/>
        <v>#REF!</v>
      </c>
      <c r="AD440" s="23" t="e">
        <f t="shared" si="116"/>
        <v>#REF!</v>
      </c>
      <c r="AE440" s="53">
        <f t="shared" si="117"/>
        <v>0</v>
      </c>
      <c r="AF440" s="53">
        <f t="shared" si="118"/>
        <v>0</v>
      </c>
      <c r="AG440" s="53">
        <f t="shared" si="119"/>
        <v>0</v>
      </c>
      <c r="AH440" s="36" t="e">
        <f t="shared" si="122"/>
        <v>#REF!</v>
      </c>
      <c r="AM440" s="23">
        <f t="shared" si="120"/>
        <v>0</v>
      </c>
    </row>
    <row r="441" spans="1:39" x14ac:dyDescent="0.2">
      <c r="A441" s="23">
        <v>438</v>
      </c>
      <c r="B441" s="23">
        <f>VLOOKUP($A441,'[1]פרופיל מציע  + מסמכים שיש להגיש'!$C$6:$H$16555,2)</f>
        <v>0</v>
      </c>
      <c r="C441" s="23" t="str">
        <f t="shared" si="108"/>
        <v>0</v>
      </c>
      <c r="D441" s="41"/>
      <c r="E441" s="43"/>
      <c r="F441" s="43"/>
      <c r="G441" s="42"/>
      <c r="H441" s="43"/>
      <c r="I441" s="43"/>
      <c r="J441" s="42"/>
      <c r="K441" s="42"/>
      <c r="L441" s="42"/>
      <c r="M441" s="57" t="str">
        <f t="shared" si="121"/>
        <v/>
      </c>
      <c r="N441" s="27" t="str">
        <f>IF(M441="","",VLOOKUP($A441,'[1]פרופיל מציע  + מסמכים שיש להגיש'!$C$6:$H$16555,4))</f>
        <v/>
      </c>
      <c r="O441" s="46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6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23" t="str">
        <f t="shared" si="109"/>
        <v>not submittied</v>
      </c>
      <c r="R441" s="65" t="e">
        <f t="shared" si="110"/>
        <v>#NUM!</v>
      </c>
      <c r="W441" s="67">
        <f t="shared" si="111"/>
        <v>0</v>
      </c>
      <c r="X441" s="23">
        <f t="shared" si="112"/>
        <v>7629</v>
      </c>
      <c r="Y441" s="50" t="e">
        <f t="shared" si="113"/>
        <v>#REF!</v>
      </c>
      <c r="Z441" s="23" t="e">
        <f t="shared" si="114"/>
        <v>#REF!</v>
      </c>
      <c r="AA441" s="28" t="e">
        <f t="shared" si="106"/>
        <v>#REF!</v>
      </c>
      <c r="AB441" s="29" t="e">
        <f t="shared" si="107"/>
        <v>#REF!</v>
      </c>
      <c r="AC441" s="28" t="e">
        <f t="shared" si="115"/>
        <v>#REF!</v>
      </c>
      <c r="AD441" s="23" t="e">
        <f t="shared" si="116"/>
        <v>#REF!</v>
      </c>
      <c r="AE441" s="53">
        <f t="shared" si="117"/>
        <v>0</v>
      </c>
      <c r="AF441" s="53">
        <f t="shared" si="118"/>
        <v>0</v>
      </c>
      <c r="AG441" s="53">
        <f t="shared" si="119"/>
        <v>0</v>
      </c>
      <c r="AH441" s="36" t="e">
        <f t="shared" si="122"/>
        <v>#REF!</v>
      </c>
      <c r="AM441" s="23">
        <f t="shared" si="120"/>
        <v>0</v>
      </c>
    </row>
    <row r="442" spans="1:39" x14ac:dyDescent="0.2">
      <c r="A442" s="23">
        <v>439</v>
      </c>
      <c r="B442" s="23">
        <f>VLOOKUP($A442,'[1]פרופיל מציע  + מסמכים שיש להגיש'!$C$6:$H$16555,2)</f>
        <v>0</v>
      </c>
      <c r="C442" s="23" t="str">
        <f t="shared" si="108"/>
        <v>0</v>
      </c>
      <c r="D442" s="41"/>
      <c r="E442" s="43"/>
      <c r="F442" s="43"/>
      <c r="G442" s="42"/>
      <c r="H442" s="43"/>
      <c r="I442" s="43"/>
      <c r="J442" s="42"/>
      <c r="K442" s="42"/>
      <c r="L442" s="42"/>
      <c r="M442" s="57" t="str">
        <f t="shared" si="121"/>
        <v/>
      </c>
      <c r="N442" s="27" t="str">
        <f>IF(M442="","",VLOOKUP($A442,'[1]פרופיל מציע  + מסמכים שיש להגיש'!$C$6:$H$16555,4))</f>
        <v/>
      </c>
      <c r="O442" s="46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6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23" t="str">
        <f t="shared" si="109"/>
        <v>not submittied</v>
      </c>
      <c r="R442" s="65" t="e">
        <f t="shared" si="110"/>
        <v>#NUM!</v>
      </c>
      <c r="W442" s="67">
        <f t="shared" si="111"/>
        <v>0</v>
      </c>
      <c r="X442" s="23">
        <f t="shared" si="112"/>
        <v>7629</v>
      </c>
      <c r="Y442" s="50" t="e">
        <f t="shared" si="113"/>
        <v>#REF!</v>
      </c>
      <c r="Z442" s="23" t="e">
        <f t="shared" si="114"/>
        <v>#REF!</v>
      </c>
      <c r="AA442" s="28" t="e">
        <f t="shared" si="106"/>
        <v>#REF!</v>
      </c>
      <c r="AB442" s="29" t="e">
        <f t="shared" si="107"/>
        <v>#REF!</v>
      </c>
      <c r="AC442" s="28" t="e">
        <f t="shared" si="115"/>
        <v>#REF!</v>
      </c>
      <c r="AD442" s="23" t="e">
        <f t="shared" si="116"/>
        <v>#REF!</v>
      </c>
      <c r="AE442" s="53">
        <f t="shared" si="117"/>
        <v>0</v>
      </c>
      <c r="AF442" s="53">
        <f t="shared" si="118"/>
        <v>0</v>
      </c>
      <c r="AG442" s="53">
        <f t="shared" si="119"/>
        <v>0</v>
      </c>
      <c r="AH442" s="36" t="e">
        <f t="shared" si="122"/>
        <v>#REF!</v>
      </c>
      <c r="AM442" s="23">
        <f t="shared" si="120"/>
        <v>0</v>
      </c>
    </row>
    <row r="443" spans="1:39" x14ac:dyDescent="0.2">
      <c r="A443" s="23">
        <v>440</v>
      </c>
      <c r="B443" s="23">
        <f>VLOOKUP($A443,'[1]פרופיל מציע  + מסמכים שיש להגיש'!$C$6:$H$16555,2)</f>
        <v>0</v>
      </c>
      <c r="C443" s="23" t="str">
        <f t="shared" si="108"/>
        <v>0</v>
      </c>
      <c r="D443" s="41"/>
      <c r="E443" s="43"/>
      <c r="F443" s="43"/>
      <c r="G443" s="42"/>
      <c r="H443" s="43"/>
      <c r="I443" s="43"/>
      <c r="J443" s="42"/>
      <c r="K443" s="42"/>
      <c r="L443" s="42"/>
      <c r="M443" s="57" t="str">
        <f t="shared" si="121"/>
        <v/>
      </c>
      <c r="N443" s="27" t="str">
        <f>IF(M443="","",VLOOKUP($A443,'[1]פרופיל מציע  + מסמכים שיש להגיש'!$C$6:$H$16555,4))</f>
        <v/>
      </c>
      <c r="O443" s="46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6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23" t="str">
        <f t="shared" si="109"/>
        <v>not submittied</v>
      </c>
      <c r="R443" s="65" t="e">
        <f t="shared" si="110"/>
        <v>#NUM!</v>
      </c>
      <c r="W443" s="67">
        <f t="shared" si="111"/>
        <v>0</v>
      </c>
      <c r="X443" s="23">
        <f t="shared" si="112"/>
        <v>7629</v>
      </c>
      <c r="Y443" s="50" t="e">
        <f t="shared" si="113"/>
        <v>#REF!</v>
      </c>
      <c r="Z443" s="23" t="e">
        <f t="shared" si="114"/>
        <v>#REF!</v>
      </c>
      <c r="AA443" s="28" t="e">
        <f t="shared" si="106"/>
        <v>#REF!</v>
      </c>
      <c r="AB443" s="29" t="e">
        <f t="shared" si="107"/>
        <v>#REF!</v>
      </c>
      <c r="AC443" s="28" t="e">
        <f t="shared" si="115"/>
        <v>#REF!</v>
      </c>
      <c r="AD443" s="23" t="e">
        <f t="shared" si="116"/>
        <v>#REF!</v>
      </c>
      <c r="AE443" s="53">
        <f t="shared" si="117"/>
        <v>0</v>
      </c>
      <c r="AF443" s="53">
        <f t="shared" si="118"/>
        <v>0</v>
      </c>
      <c r="AG443" s="53">
        <f t="shared" si="119"/>
        <v>0</v>
      </c>
      <c r="AH443" s="36" t="e">
        <f t="shared" si="122"/>
        <v>#REF!</v>
      </c>
      <c r="AM443" s="23">
        <f t="shared" si="120"/>
        <v>0</v>
      </c>
    </row>
    <row r="444" spans="1:39" x14ac:dyDescent="0.2">
      <c r="A444" s="23">
        <v>441</v>
      </c>
      <c r="B444" s="23">
        <f>VLOOKUP($A444,'[1]פרופיל מציע  + מסמכים שיש להגיש'!$C$6:$H$16555,2)</f>
        <v>0</v>
      </c>
      <c r="C444" s="23" t="str">
        <f t="shared" si="108"/>
        <v>0</v>
      </c>
      <c r="D444" s="41"/>
      <c r="E444" s="43"/>
      <c r="F444" s="43"/>
      <c r="G444" s="42"/>
      <c r="H444" s="43"/>
      <c r="I444" s="43"/>
      <c r="J444" s="42"/>
      <c r="K444" s="42"/>
      <c r="L444" s="42"/>
      <c r="M444" s="57" t="str">
        <f t="shared" si="121"/>
        <v/>
      </c>
      <c r="N444" s="27" t="str">
        <f>IF(M444="","",VLOOKUP($A444,'[1]פרופיל מציע  + מסמכים שיש להגיש'!$C$6:$H$16555,4))</f>
        <v/>
      </c>
      <c r="O444" s="46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6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23" t="str">
        <f t="shared" si="109"/>
        <v>not submittied</v>
      </c>
      <c r="R444" s="65" t="e">
        <f t="shared" si="110"/>
        <v>#NUM!</v>
      </c>
      <c r="W444" s="67">
        <f t="shared" si="111"/>
        <v>0</v>
      </c>
      <c r="X444" s="23">
        <f t="shared" si="112"/>
        <v>7629</v>
      </c>
      <c r="Y444" s="50" t="e">
        <f t="shared" si="113"/>
        <v>#REF!</v>
      </c>
      <c r="Z444" s="23" t="e">
        <f t="shared" si="114"/>
        <v>#REF!</v>
      </c>
      <c r="AA444" s="28" t="e">
        <f t="shared" si="106"/>
        <v>#REF!</v>
      </c>
      <c r="AB444" s="29" t="e">
        <f t="shared" si="107"/>
        <v>#REF!</v>
      </c>
      <c r="AC444" s="28" t="e">
        <f t="shared" si="115"/>
        <v>#REF!</v>
      </c>
      <c r="AD444" s="23" t="e">
        <f t="shared" si="116"/>
        <v>#REF!</v>
      </c>
      <c r="AE444" s="53">
        <f t="shared" si="117"/>
        <v>0</v>
      </c>
      <c r="AF444" s="53">
        <f t="shared" si="118"/>
        <v>0</v>
      </c>
      <c r="AG444" s="53">
        <f t="shared" si="119"/>
        <v>0</v>
      </c>
      <c r="AH444" s="36" t="e">
        <f t="shared" si="122"/>
        <v>#REF!</v>
      </c>
      <c r="AM444" s="23">
        <f t="shared" si="120"/>
        <v>0</v>
      </c>
    </row>
    <row r="445" spans="1:39" x14ac:dyDescent="0.2">
      <c r="A445" s="23">
        <v>442</v>
      </c>
      <c r="B445" s="23">
        <f>VLOOKUP($A445,'[1]פרופיל מציע  + מסמכים שיש להגיש'!$C$6:$H$16555,2)</f>
        <v>0</v>
      </c>
      <c r="C445" s="23" t="str">
        <f t="shared" si="108"/>
        <v>0</v>
      </c>
      <c r="D445" s="41"/>
      <c r="E445" s="43"/>
      <c r="F445" s="43"/>
      <c r="G445" s="42"/>
      <c r="H445" s="43"/>
      <c r="I445" s="43"/>
      <c r="J445" s="42"/>
      <c r="K445" s="42"/>
      <c r="L445" s="42"/>
      <c r="M445" s="57" t="str">
        <f t="shared" si="121"/>
        <v/>
      </c>
      <c r="N445" s="27" t="str">
        <f>IF(M445="","",VLOOKUP($A445,'[1]פרופיל מציע  + מסמכים שיש להגיש'!$C$6:$H$16555,4))</f>
        <v/>
      </c>
      <c r="O445" s="46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6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23" t="str">
        <f t="shared" si="109"/>
        <v>not submittied</v>
      </c>
      <c r="R445" s="65" t="e">
        <f t="shared" si="110"/>
        <v>#NUM!</v>
      </c>
      <c r="W445" s="67">
        <f t="shared" si="111"/>
        <v>0</v>
      </c>
      <c r="X445" s="23">
        <f t="shared" si="112"/>
        <v>7629</v>
      </c>
      <c r="Y445" s="50" t="e">
        <f t="shared" si="113"/>
        <v>#REF!</v>
      </c>
      <c r="Z445" s="23" t="e">
        <f t="shared" si="114"/>
        <v>#REF!</v>
      </c>
      <c r="AA445" s="28" t="e">
        <f t="shared" si="106"/>
        <v>#REF!</v>
      </c>
      <c r="AB445" s="29" t="e">
        <f t="shared" si="107"/>
        <v>#REF!</v>
      </c>
      <c r="AC445" s="28" t="e">
        <f t="shared" si="115"/>
        <v>#REF!</v>
      </c>
      <c r="AD445" s="23" t="e">
        <f t="shared" si="116"/>
        <v>#REF!</v>
      </c>
      <c r="AE445" s="53">
        <f t="shared" si="117"/>
        <v>0</v>
      </c>
      <c r="AF445" s="53">
        <f t="shared" si="118"/>
        <v>0</v>
      </c>
      <c r="AG445" s="53">
        <f t="shared" si="119"/>
        <v>0</v>
      </c>
      <c r="AH445" s="36" t="e">
        <f t="shared" si="122"/>
        <v>#REF!</v>
      </c>
      <c r="AM445" s="23">
        <f t="shared" si="120"/>
        <v>0</v>
      </c>
    </row>
    <row r="446" spans="1:39" x14ac:dyDescent="0.2">
      <c r="A446" s="23">
        <v>443</v>
      </c>
      <c r="B446" s="23">
        <f>VLOOKUP($A446,'[1]פרופיל מציע  + מסמכים שיש להגיש'!$C$6:$H$16555,2)</f>
        <v>0</v>
      </c>
      <c r="C446" s="23" t="str">
        <f t="shared" si="108"/>
        <v>0</v>
      </c>
      <c r="D446" s="41"/>
      <c r="E446" s="43"/>
      <c r="F446" s="43"/>
      <c r="G446" s="42"/>
      <c r="H446" s="43"/>
      <c r="I446" s="43"/>
      <c r="J446" s="42"/>
      <c r="K446" s="42"/>
      <c r="L446" s="42"/>
      <c r="M446" s="57" t="str">
        <f t="shared" si="121"/>
        <v/>
      </c>
      <c r="N446" s="27" t="str">
        <f>IF(M446="","",VLOOKUP($A446,'[1]פרופיל מציע  + מסמכים שיש להגיש'!$C$6:$H$16555,4))</f>
        <v/>
      </c>
      <c r="O446" s="46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6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23" t="str">
        <f t="shared" si="109"/>
        <v>not submittied</v>
      </c>
      <c r="R446" s="65" t="e">
        <f t="shared" si="110"/>
        <v>#NUM!</v>
      </c>
      <c r="W446" s="67">
        <f t="shared" si="111"/>
        <v>0</v>
      </c>
      <c r="X446" s="23">
        <f t="shared" si="112"/>
        <v>7629</v>
      </c>
      <c r="Y446" s="50" t="e">
        <f t="shared" si="113"/>
        <v>#REF!</v>
      </c>
      <c r="Z446" s="23" t="e">
        <f t="shared" si="114"/>
        <v>#REF!</v>
      </c>
      <c r="AA446" s="28" t="e">
        <f t="shared" si="106"/>
        <v>#REF!</v>
      </c>
      <c r="AB446" s="29" t="e">
        <f t="shared" si="107"/>
        <v>#REF!</v>
      </c>
      <c r="AC446" s="28" t="e">
        <f t="shared" si="115"/>
        <v>#REF!</v>
      </c>
      <c r="AD446" s="23" t="e">
        <f t="shared" si="116"/>
        <v>#REF!</v>
      </c>
      <c r="AE446" s="53">
        <f t="shared" si="117"/>
        <v>0</v>
      </c>
      <c r="AF446" s="53">
        <f t="shared" si="118"/>
        <v>0</v>
      </c>
      <c r="AG446" s="53">
        <f t="shared" si="119"/>
        <v>0</v>
      </c>
      <c r="AH446" s="36" t="e">
        <f t="shared" si="122"/>
        <v>#REF!</v>
      </c>
      <c r="AM446" s="23">
        <f t="shared" si="120"/>
        <v>0</v>
      </c>
    </row>
    <row r="447" spans="1:39" x14ac:dyDescent="0.2">
      <c r="A447" s="23">
        <v>444</v>
      </c>
      <c r="B447" s="23">
        <f>VLOOKUP($A447,'[1]פרופיל מציע  + מסמכים שיש להגיש'!$C$6:$H$16555,2)</f>
        <v>0</v>
      </c>
      <c r="C447" s="23" t="str">
        <f t="shared" si="108"/>
        <v>0</v>
      </c>
      <c r="D447" s="41"/>
      <c r="E447" s="43"/>
      <c r="F447" s="43"/>
      <c r="G447" s="42"/>
      <c r="H447" s="43"/>
      <c r="I447" s="43"/>
      <c r="J447" s="42"/>
      <c r="K447" s="42"/>
      <c r="L447" s="42"/>
      <c r="M447" s="57" t="str">
        <f t="shared" si="121"/>
        <v/>
      </c>
      <c r="N447" s="27" t="str">
        <f>IF(M447="","",VLOOKUP($A447,'[1]פרופיל מציע  + מסמכים שיש להגיש'!$C$6:$H$16555,4))</f>
        <v/>
      </c>
      <c r="O447" s="46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6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23" t="str">
        <f t="shared" si="109"/>
        <v>not submittied</v>
      </c>
      <c r="R447" s="65" t="e">
        <f t="shared" si="110"/>
        <v>#NUM!</v>
      </c>
      <c r="W447" s="67">
        <f t="shared" si="111"/>
        <v>0</v>
      </c>
      <c r="X447" s="23">
        <f t="shared" si="112"/>
        <v>7629</v>
      </c>
      <c r="Y447" s="50" t="e">
        <f t="shared" si="113"/>
        <v>#REF!</v>
      </c>
      <c r="Z447" s="23" t="e">
        <f t="shared" si="114"/>
        <v>#REF!</v>
      </c>
      <c r="AA447" s="28" t="e">
        <f t="shared" si="106"/>
        <v>#REF!</v>
      </c>
      <c r="AB447" s="29" t="e">
        <f t="shared" si="107"/>
        <v>#REF!</v>
      </c>
      <c r="AC447" s="28" t="e">
        <f t="shared" si="115"/>
        <v>#REF!</v>
      </c>
      <c r="AD447" s="23" t="e">
        <f t="shared" si="116"/>
        <v>#REF!</v>
      </c>
      <c r="AE447" s="53">
        <f t="shared" si="117"/>
        <v>0</v>
      </c>
      <c r="AF447" s="53">
        <f t="shared" si="118"/>
        <v>0</v>
      </c>
      <c r="AG447" s="53">
        <f t="shared" si="119"/>
        <v>0</v>
      </c>
      <c r="AH447" s="36" t="e">
        <f t="shared" si="122"/>
        <v>#REF!</v>
      </c>
      <c r="AM447" s="23">
        <f t="shared" si="120"/>
        <v>0</v>
      </c>
    </row>
    <row r="448" spans="1:39" x14ac:dyDescent="0.2">
      <c r="A448" s="23">
        <v>445</v>
      </c>
      <c r="B448" s="23">
        <f>VLOOKUP($A448,'[1]פרופיל מציע  + מסמכים שיש להגיש'!$C$6:$H$16555,2)</f>
        <v>0</v>
      </c>
      <c r="C448" s="23" t="str">
        <f t="shared" si="108"/>
        <v>0</v>
      </c>
      <c r="D448" s="41"/>
      <c r="E448" s="43"/>
      <c r="F448" s="43"/>
      <c r="G448" s="42"/>
      <c r="H448" s="43"/>
      <c r="I448" s="43"/>
      <c r="J448" s="42"/>
      <c r="K448" s="42"/>
      <c r="L448" s="42"/>
      <c r="M448" s="57" t="str">
        <f t="shared" si="121"/>
        <v/>
      </c>
      <c r="N448" s="27" t="str">
        <f>IF(M448="","",VLOOKUP($A448,'[1]פרופיל מציע  + מסמכים שיש להגיש'!$C$6:$H$16555,4))</f>
        <v/>
      </c>
      <c r="O448" s="46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6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23" t="str">
        <f t="shared" si="109"/>
        <v>not submittied</v>
      </c>
      <c r="R448" s="65" t="e">
        <f t="shared" si="110"/>
        <v>#NUM!</v>
      </c>
      <c r="W448" s="67">
        <f t="shared" si="111"/>
        <v>0</v>
      </c>
      <c r="X448" s="23">
        <f t="shared" si="112"/>
        <v>7629</v>
      </c>
      <c r="Y448" s="50" t="e">
        <f t="shared" si="113"/>
        <v>#REF!</v>
      </c>
      <c r="Z448" s="23" t="e">
        <f t="shared" si="114"/>
        <v>#REF!</v>
      </c>
      <c r="AA448" s="28" t="e">
        <f t="shared" si="106"/>
        <v>#REF!</v>
      </c>
      <c r="AB448" s="29" t="e">
        <f t="shared" si="107"/>
        <v>#REF!</v>
      </c>
      <c r="AC448" s="28" t="e">
        <f t="shared" si="115"/>
        <v>#REF!</v>
      </c>
      <c r="AD448" s="23" t="e">
        <f t="shared" si="116"/>
        <v>#REF!</v>
      </c>
      <c r="AE448" s="53">
        <f t="shared" si="117"/>
        <v>0</v>
      </c>
      <c r="AF448" s="53">
        <f t="shared" si="118"/>
        <v>0</v>
      </c>
      <c r="AG448" s="53">
        <f t="shared" si="119"/>
        <v>0</v>
      </c>
      <c r="AH448" s="36" t="e">
        <f t="shared" si="122"/>
        <v>#REF!</v>
      </c>
      <c r="AM448" s="23">
        <f t="shared" si="120"/>
        <v>0</v>
      </c>
    </row>
    <row r="449" spans="1:39" x14ac:dyDescent="0.2">
      <c r="A449" s="23">
        <v>446</v>
      </c>
      <c r="B449" s="23">
        <f>VLOOKUP($A449,'[1]פרופיל מציע  + מסמכים שיש להגיש'!$C$6:$H$16555,2)</f>
        <v>0</v>
      </c>
      <c r="C449" s="23" t="str">
        <f t="shared" si="108"/>
        <v>0</v>
      </c>
      <c r="D449" s="41"/>
      <c r="E449" s="43"/>
      <c r="F449" s="43"/>
      <c r="G449" s="42"/>
      <c r="H449" s="43"/>
      <c r="I449" s="43"/>
      <c r="J449" s="42"/>
      <c r="K449" s="42"/>
      <c r="L449" s="42"/>
      <c r="M449" s="57" t="str">
        <f t="shared" si="121"/>
        <v/>
      </c>
      <c r="N449" s="27" t="str">
        <f>IF(M449="","",VLOOKUP($A449,'[1]פרופיל מציע  + מסמכים שיש להגיש'!$C$6:$H$16555,4))</f>
        <v/>
      </c>
      <c r="O449" s="46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6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23" t="str">
        <f t="shared" si="109"/>
        <v>not submittied</v>
      </c>
      <c r="R449" s="65" t="e">
        <f t="shared" si="110"/>
        <v>#NUM!</v>
      </c>
      <c r="W449" s="67">
        <f t="shared" si="111"/>
        <v>0</v>
      </c>
      <c r="X449" s="23">
        <f t="shared" si="112"/>
        <v>7629</v>
      </c>
      <c r="Y449" s="50" t="e">
        <f t="shared" si="113"/>
        <v>#REF!</v>
      </c>
      <c r="Z449" s="23" t="e">
        <f t="shared" si="114"/>
        <v>#REF!</v>
      </c>
      <c r="AA449" s="28" t="e">
        <f t="shared" si="106"/>
        <v>#REF!</v>
      </c>
      <c r="AB449" s="29" t="e">
        <f t="shared" si="107"/>
        <v>#REF!</v>
      </c>
      <c r="AC449" s="28" t="e">
        <f t="shared" si="115"/>
        <v>#REF!</v>
      </c>
      <c r="AD449" s="23" t="e">
        <f t="shared" si="116"/>
        <v>#REF!</v>
      </c>
      <c r="AE449" s="53">
        <f t="shared" si="117"/>
        <v>0</v>
      </c>
      <c r="AF449" s="53">
        <f t="shared" si="118"/>
        <v>0</v>
      </c>
      <c r="AG449" s="53">
        <f t="shared" si="119"/>
        <v>0</v>
      </c>
      <c r="AH449" s="36" t="e">
        <f t="shared" si="122"/>
        <v>#REF!</v>
      </c>
      <c r="AM449" s="23">
        <f t="shared" si="120"/>
        <v>0</v>
      </c>
    </row>
    <row r="450" spans="1:39" x14ac:dyDescent="0.2">
      <c r="A450" s="23">
        <v>447</v>
      </c>
      <c r="B450" s="23">
        <f>VLOOKUP($A450,'[1]פרופיל מציע  + מסמכים שיש להגיש'!$C$6:$H$16555,2)</f>
        <v>0</v>
      </c>
      <c r="C450" s="23" t="str">
        <f t="shared" si="108"/>
        <v>0</v>
      </c>
      <c r="D450" s="41"/>
      <c r="E450" s="43"/>
      <c r="F450" s="43"/>
      <c r="G450" s="42"/>
      <c r="H450" s="43"/>
      <c r="I450" s="43"/>
      <c r="J450" s="42"/>
      <c r="K450" s="42"/>
      <c r="L450" s="42"/>
      <c r="M450" s="57" t="str">
        <f t="shared" si="121"/>
        <v/>
      </c>
      <c r="N450" s="27" t="str">
        <f>IF(M450="","",VLOOKUP($A450,'[1]פרופיל מציע  + מסמכים שיש להגיש'!$C$6:$H$16555,4))</f>
        <v/>
      </c>
      <c r="O450" s="46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6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23" t="str">
        <f t="shared" si="109"/>
        <v>not submittied</v>
      </c>
      <c r="R450" s="65" t="e">
        <f t="shared" si="110"/>
        <v>#NUM!</v>
      </c>
      <c r="W450" s="67">
        <f t="shared" si="111"/>
        <v>0</v>
      </c>
      <c r="X450" s="23">
        <f t="shared" si="112"/>
        <v>7629</v>
      </c>
      <c r="Y450" s="50" t="e">
        <f t="shared" si="113"/>
        <v>#REF!</v>
      </c>
      <c r="Z450" s="23" t="e">
        <f t="shared" si="114"/>
        <v>#REF!</v>
      </c>
      <c r="AA450" s="28" t="e">
        <f t="shared" si="106"/>
        <v>#REF!</v>
      </c>
      <c r="AB450" s="29" t="e">
        <f t="shared" si="107"/>
        <v>#REF!</v>
      </c>
      <c r="AC450" s="28" t="e">
        <f t="shared" si="115"/>
        <v>#REF!</v>
      </c>
      <c r="AD450" s="23" t="e">
        <f t="shared" si="116"/>
        <v>#REF!</v>
      </c>
      <c r="AE450" s="53">
        <f t="shared" si="117"/>
        <v>0</v>
      </c>
      <c r="AF450" s="53">
        <f t="shared" si="118"/>
        <v>0</v>
      </c>
      <c r="AG450" s="53">
        <f t="shared" si="119"/>
        <v>0</v>
      </c>
      <c r="AH450" s="36" t="e">
        <f t="shared" si="122"/>
        <v>#REF!</v>
      </c>
      <c r="AM450" s="23">
        <f t="shared" si="120"/>
        <v>0</v>
      </c>
    </row>
    <row r="451" spans="1:39" x14ac:dyDescent="0.2">
      <c r="A451" s="23">
        <v>448</v>
      </c>
      <c r="B451" s="23">
        <f>VLOOKUP($A451,'[1]פרופיל מציע  + מסמכים שיש להגיש'!$C$6:$H$16555,2)</f>
        <v>0</v>
      </c>
      <c r="C451" s="23" t="str">
        <f t="shared" si="108"/>
        <v>0</v>
      </c>
      <c r="D451" s="41"/>
      <c r="E451" s="43"/>
      <c r="F451" s="43"/>
      <c r="G451" s="42"/>
      <c r="H451" s="43"/>
      <c r="I451" s="43"/>
      <c r="J451" s="42"/>
      <c r="K451" s="42"/>
      <c r="L451" s="42"/>
      <c r="M451" s="57" t="str">
        <f t="shared" si="121"/>
        <v/>
      </c>
      <c r="N451" s="27" t="str">
        <f>IF(M451="","",VLOOKUP($A451,'[1]פרופיל מציע  + מסמכים שיש להגיש'!$C$6:$H$16555,4))</f>
        <v/>
      </c>
      <c r="O451" s="46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6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23" t="str">
        <f t="shared" si="109"/>
        <v>not submittied</v>
      </c>
      <c r="R451" s="65" t="e">
        <f t="shared" si="110"/>
        <v>#NUM!</v>
      </c>
      <c r="W451" s="67">
        <f t="shared" si="111"/>
        <v>0</v>
      </c>
      <c r="X451" s="23">
        <f t="shared" si="112"/>
        <v>7629</v>
      </c>
      <c r="Y451" s="50" t="e">
        <f t="shared" si="113"/>
        <v>#REF!</v>
      </c>
      <c r="Z451" s="23" t="e">
        <f t="shared" si="114"/>
        <v>#REF!</v>
      </c>
      <c r="AA451" s="28" t="e">
        <f t="shared" si="106"/>
        <v>#REF!</v>
      </c>
      <c r="AB451" s="29" t="e">
        <f t="shared" si="107"/>
        <v>#REF!</v>
      </c>
      <c r="AC451" s="28" t="e">
        <f t="shared" si="115"/>
        <v>#REF!</v>
      </c>
      <c r="AD451" s="23" t="e">
        <f t="shared" si="116"/>
        <v>#REF!</v>
      </c>
      <c r="AE451" s="53">
        <f t="shared" si="117"/>
        <v>0</v>
      </c>
      <c r="AF451" s="53">
        <f t="shared" si="118"/>
        <v>0</v>
      </c>
      <c r="AG451" s="53">
        <f t="shared" si="119"/>
        <v>0</v>
      </c>
      <c r="AH451" s="36" t="e">
        <f t="shared" si="122"/>
        <v>#REF!</v>
      </c>
      <c r="AM451" s="23">
        <f t="shared" si="120"/>
        <v>0</v>
      </c>
    </row>
    <row r="452" spans="1:39" x14ac:dyDescent="0.2">
      <c r="A452" s="23">
        <v>449</v>
      </c>
      <c r="B452" s="23">
        <f>VLOOKUP($A452,'[1]פרופיל מציע  + מסמכים שיש להגיש'!$C$6:$H$16555,2)</f>
        <v>0</v>
      </c>
      <c r="C452" s="23" t="str">
        <f t="shared" si="108"/>
        <v>0</v>
      </c>
      <c r="D452" s="41"/>
      <c r="E452" s="43"/>
      <c r="F452" s="43"/>
      <c r="G452" s="42"/>
      <c r="H452" s="43"/>
      <c r="I452" s="43"/>
      <c r="J452" s="42"/>
      <c r="K452" s="42"/>
      <c r="L452" s="42"/>
      <c r="M452" s="57" t="str">
        <f t="shared" si="121"/>
        <v/>
      </c>
      <c r="N452" s="27" t="str">
        <f>IF(M452="","",VLOOKUP($A452,'[1]פרופיל מציע  + מסמכים שיש להגיש'!$C$6:$H$16555,4))</f>
        <v/>
      </c>
      <c r="O452" s="46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6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23" t="str">
        <f t="shared" si="109"/>
        <v>not submittied</v>
      </c>
      <c r="R452" s="65" t="e">
        <f t="shared" si="110"/>
        <v>#NUM!</v>
      </c>
      <c r="W452" s="67">
        <f t="shared" si="111"/>
        <v>0</v>
      </c>
      <c r="X452" s="23">
        <f t="shared" si="112"/>
        <v>7629</v>
      </c>
      <c r="Y452" s="50" t="e">
        <f t="shared" si="113"/>
        <v>#REF!</v>
      </c>
      <c r="Z452" s="23" t="e">
        <f t="shared" si="114"/>
        <v>#REF!</v>
      </c>
      <c r="AA452" s="28" t="e">
        <f t="shared" ref="AA452:AA515" si="123">SUM($BL$40:$BL$43)*$G452</f>
        <v>#REF!</v>
      </c>
      <c r="AB452" s="29" t="e">
        <f t="shared" ref="AB452:AB515" si="124">0.7*SUM($BM$40:$BM$43)*(1-$H452)+0.3*SUM($BN$40:$BN$43)*(1-$I452)</f>
        <v>#REF!</v>
      </c>
      <c r="AC452" s="28" t="e">
        <f t="shared" si="115"/>
        <v>#REF!</v>
      </c>
      <c r="AD452" s="23" t="e">
        <f t="shared" si="116"/>
        <v>#REF!</v>
      </c>
      <c r="AE452" s="53">
        <f t="shared" si="117"/>
        <v>0</v>
      </c>
      <c r="AF452" s="53">
        <f t="shared" si="118"/>
        <v>0</v>
      </c>
      <c r="AG452" s="53">
        <f t="shared" si="119"/>
        <v>0</v>
      </c>
      <c r="AH452" s="36" t="e">
        <f t="shared" si="122"/>
        <v>#REF!</v>
      </c>
      <c r="AM452" s="23">
        <f t="shared" si="120"/>
        <v>0</v>
      </c>
    </row>
    <row r="453" spans="1:39" x14ac:dyDescent="0.2">
      <c r="A453" s="23">
        <v>450</v>
      </c>
      <c r="B453" s="23">
        <f>VLOOKUP($A453,'[1]פרופיל מציע  + מסמכים שיש להגיש'!$C$6:$H$16555,2)</f>
        <v>0</v>
      </c>
      <c r="C453" s="23" t="str">
        <f t="shared" ref="C453:C516" si="125">IF(D453&gt;0,"1","0")</f>
        <v>0</v>
      </c>
      <c r="D453" s="41"/>
      <c r="E453" s="43"/>
      <c r="F453" s="43"/>
      <c r="G453" s="42"/>
      <c r="H453" s="43"/>
      <c r="I453" s="43"/>
      <c r="J453" s="42"/>
      <c r="K453" s="42"/>
      <c r="L453" s="42"/>
      <c r="M453" s="57" t="str">
        <f t="shared" si="121"/>
        <v/>
      </c>
      <c r="N453" s="27" t="str">
        <f>IF(M453="","",VLOOKUP($A453,'[1]פרופיל מציע  + מסמכים שיש להגיש'!$C$6:$H$16555,4))</f>
        <v/>
      </c>
      <c r="O453" s="46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6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23" t="str">
        <f t="shared" ref="Q453:Q516" si="126">IF($D453&gt;0,IF(AND($O453="",$P453=""),IF($M453&lt;1.1*$T$5,"in","out"),"in"),"not submittied")</f>
        <v>not submittied</v>
      </c>
      <c r="R453" s="65" t="e">
        <f t="shared" ref="R453:R516" si="127">IF(AND(O$4="",$P453=""),IF($D453&gt;0,IF(AND($O453="",$P453="",$Q453="in",$M453&gt;$T$5),$T$5,$M453)),"")</f>
        <v>#NUM!</v>
      </c>
      <c r="W453" s="67">
        <f t="shared" ref="W453:W516" si="128">40*$D453</f>
        <v>0</v>
      </c>
      <c r="X453" s="23">
        <f t="shared" ref="X453:X516" si="129">5627*(1-$E453)+2002*(1-$F453)</f>
        <v>7629</v>
      </c>
      <c r="Y453" s="50" t="e">
        <f t="shared" ref="Y453:Y516" si="130">$G453*SUM($BT$5:$CK$5)</f>
        <v>#REF!</v>
      </c>
      <c r="Z453" s="23" t="e">
        <f t="shared" ref="Z453:Z516" si="131">SUM($BT$6:$CK$17)*(0.8*(1-$H453)+0.2*0.75*(1-$I453))</f>
        <v>#REF!</v>
      </c>
      <c r="AA453" s="28" t="e">
        <f t="shared" si="123"/>
        <v>#REF!</v>
      </c>
      <c r="AB453" s="29" t="e">
        <f t="shared" si="124"/>
        <v>#REF!</v>
      </c>
      <c r="AC453" s="28" t="e">
        <f t="shared" ref="AC453:AC516" si="132">SUM($BL$4:$BL$34)*$G453</f>
        <v>#REF!</v>
      </c>
      <c r="AD453" s="23" t="e">
        <f t="shared" ref="AD453:AD516" si="133">0.5*SUM($BM$4:$BM$34)*(1-$H453)+0.5*0.75*(1-$I453)*SUM($BM$4:$BM$34)</f>
        <v>#REF!</v>
      </c>
      <c r="AE453" s="53">
        <f t="shared" ref="AE453:AE516" si="134">$J453*3</f>
        <v>0</v>
      </c>
      <c r="AF453" s="53">
        <f t="shared" ref="AF453:AF516" si="135">$K453*4</f>
        <v>0</v>
      </c>
      <c r="AG453" s="53">
        <f t="shared" ref="AG453:AG516" si="136">$L453*12</f>
        <v>0</v>
      </c>
      <c r="AH453" s="36" t="e">
        <f t="shared" si="122"/>
        <v>#REF!</v>
      </c>
      <c r="AM453" s="23">
        <f t="shared" ref="AM453:AM516" si="137">IF(Q454="בפנים",N453,0)</f>
        <v>0</v>
      </c>
    </row>
    <row r="454" spans="1:39" x14ac:dyDescent="0.2">
      <c r="A454" s="23">
        <v>451</v>
      </c>
      <c r="B454" s="23">
        <f>VLOOKUP($A454,'[1]פרופיל מציע  + מסמכים שיש להגיש'!$C$6:$H$16555,2)</f>
        <v>0</v>
      </c>
      <c r="C454" s="23" t="str">
        <f t="shared" si="125"/>
        <v>0</v>
      </c>
      <c r="D454" s="41"/>
      <c r="E454" s="43"/>
      <c r="F454" s="43"/>
      <c r="G454" s="42"/>
      <c r="H454" s="43"/>
      <c r="I454" s="43"/>
      <c r="J454" s="42"/>
      <c r="K454" s="42"/>
      <c r="L454" s="42"/>
      <c r="M454" s="57" t="str">
        <f t="shared" ref="M454:M517" si="138">IF(COUNT(D454:L454)=9,$AH454,"")</f>
        <v/>
      </c>
      <c r="N454" s="27" t="str">
        <f>IF(M454="","",VLOOKUP($A454,'[1]פרופיל מציע  + מסמכים שיש להגיש'!$C$6:$H$16555,4))</f>
        <v/>
      </c>
      <c r="O454" s="46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6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23" t="str">
        <f t="shared" si="126"/>
        <v>not submittied</v>
      </c>
      <c r="R454" s="65" t="e">
        <f t="shared" si="127"/>
        <v>#NUM!</v>
      </c>
      <c r="W454" s="67">
        <f t="shared" si="128"/>
        <v>0</v>
      </c>
      <c r="X454" s="23">
        <f t="shared" si="129"/>
        <v>7629</v>
      </c>
      <c r="Y454" s="50" t="e">
        <f t="shared" si="130"/>
        <v>#REF!</v>
      </c>
      <c r="Z454" s="23" t="e">
        <f t="shared" si="131"/>
        <v>#REF!</v>
      </c>
      <c r="AA454" s="28" t="e">
        <f t="shared" si="123"/>
        <v>#REF!</v>
      </c>
      <c r="AB454" s="29" t="e">
        <f t="shared" si="124"/>
        <v>#REF!</v>
      </c>
      <c r="AC454" s="28" t="e">
        <f t="shared" si="132"/>
        <v>#REF!</v>
      </c>
      <c r="AD454" s="23" t="e">
        <f t="shared" si="133"/>
        <v>#REF!</v>
      </c>
      <c r="AE454" s="53">
        <f t="shared" si="134"/>
        <v>0</v>
      </c>
      <c r="AF454" s="53">
        <f t="shared" si="135"/>
        <v>0</v>
      </c>
      <c r="AG454" s="53">
        <f t="shared" si="136"/>
        <v>0</v>
      </c>
      <c r="AH454" s="36" t="e">
        <f t="shared" si="122"/>
        <v>#REF!</v>
      </c>
      <c r="AM454" s="23">
        <f t="shared" si="137"/>
        <v>0</v>
      </c>
    </row>
    <row r="455" spans="1:39" x14ac:dyDescent="0.2">
      <c r="A455" s="23">
        <v>452</v>
      </c>
      <c r="B455" s="23">
        <f>VLOOKUP($A455,'[1]פרופיל מציע  + מסמכים שיש להגיש'!$C$6:$H$16555,2)</f>
        <v>0</v>
      </c>
      <c r="C455" s="23" t="str">
        <f t="shared" si="125"/>
        <v>0</v>
      </c>
      <c r="D455" s="41"/>
      <c r="E455" s="43"/>
      <c r="F455" s="43"/>
      <c r="G455" s="42"/>
      <c r="H455" s="43"/>
      <c r="I455" s="43"/>
      <c r="J455" s="42"/>
      <c r="K455" s="42"/>
      <c r="L455" s="42"/>
      <c r="M455" s="57" t="str">
        <f t="shared" si="138"/>
        <v/>
      </c>
      <c r="N455" s="27" t="str">
        <f>IF(M455="","",VLOOKUP($A455,'[1]פרופיל מציע  + מסמכים שיש להגיש'!$C$6:$H$16555,4))</f>
        <v/>
      </c>
      <c r="O455" s="46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6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23" t="str">
        <f t="shared" si="126"/>
        <v>not submittied</v>
      </c>
      <c r="R455" s="65" t="e">
        <f t="shared" si="127"/>
        <v>#NUM!</v>
      </c>
      <c r="W455" s="67">
        <f t="shared" si="128"/>
        <v>0</v>
      </c>
      <c r="X455" s="23">
        <f t="shared" si="129"/>
        <v>7629</v>
      </c>
      <c r="Y455" s="50" t="e">
        <f t="shared" si="130"/>
        <v>#REF!</v>
      </c>
      <c r="Z455" s="23" t="e">
        <f t="shared" si="131"/>
        <v>#REF!</v>
      </c>
      <c r="AA455" s="28" t="e">
        <f t="shared" si="123"/>
        <v>#REF!</v>
      </c>
      <c r="AB455" s="29" t="e">
        <f t="shared" si="124"/>
        <v>#REF!</v>
      </c>
      <c r="AC455" s="28" t="e">
        <f t="shared" si="132"/>
        <v>#REF!</v>
      </c>
      <c r="AD455" s="23" t="e">
        <f t="shared" si="133"/>
        <v>#REF!</v>
      </c>
      <c r="AE455" s="53">
        <f t="shared" si="134"/>
        <v>0</v>
      </c>
      <c r="AF455" s="53">
        <f t="shared" si="135"/>
        <v>0</v>
      </c>
      <c r="AG455" s="53">
        <f t="shared" si="136"/>
        <v>0</v>
      </c>
      <c r="AH455" s="36" t="e">
        <f t="shared" si="122"/>
        <v>#REF!</v>
      </c>
      <c r="AM455" s="23">
        <f t="shared" si="137"/>
        <v>0</v>
      </c>
    </row>
    <row r="456" spans="1:39" x14ac:dyDescent="0.2">
      <c r="A456" s="23">
        <v>453</v>
      </c>
      <c r="B456" s="23">
        <f>VLOOKUP($A456,'[1]פרופיל מציע  + מסמכים שיש להגיש'!$C$6:$H$16555,2)</f>
        <v>0</v>
      </c>
      <c r="C456" s="23" t="str">
        <f t="shared" si="125"/>
        <v>0</v>
      </c>
      <c r="D456" s="41"/>
      <c r="E456" s="43"/>
      <c r="F456" s="43"/>
      <c r="G456" s="42"/>
      <c r="H456" s="43"/>
      <c r="I456" s="43"/>
      <c r="J456" s="42"/>
      <c r="K456" s="42"/>
      <c r="L456" s="42"/>
      <c r="M456" s="57" t="str">
        <f t="shared" si="138"/>
        <v/>
      </c>
      <c r="N456" s="27" t="str">
        <f>IF(M456="","",VLOOKUP($A456,'[1]פרופיל מציע  + מסמכים שיש להגיש'!$C$6:$H$16555,4))</f>
        <v/>
      </c>
      <c r="O456" s="46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6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23" t="str">
        <f t="shared" si="126"/>
        <v>not submittied</v>
      </c>
      <c r="R456" s="65" t="e">
        <f t="shared" si="127"/>
        <v>#NUM!</v>
      </c>
      <c r="W456" s="67">
        <f t="shared" si="128"/>
        <v>0</v>
      </c>
      <c r="X456" s="23">
        <f t="shared" si="129"/>
        <v>7629</v>
      </c>
      <c r="Y456" s="50" t="e">
        <f t="shared" si="130"/>
        <v>#REF!</v>
      </c>
      <c r="Z456" s="23" t="e">
        <f t="shared" si="131"/>
        <v>#REF!</v>
      </c>
      <c r="AA456" s="28" t="e">
        <f t="shared" si="123"/>
        <v>#REF!</v>
      </c>
      <c r="AB456" s="29" t="e">
        <f t="shared" si="124"/>
        <v>#REF!</v>
      </c>
      <c r="AC456" s="28" t="e">
        <f t="shared" si="132"/>
        <v>#REF!</v>
      </c>
      <c r="AD456" s="23" t="e">
        <f t="shared" si="133"/>
        <v>#REF!</v>
      </c>
      <c r="AE456" s="53">
        <f t="shared" si="134"/>
        <v>0</v>
      </c>
      <c r="AF456" s="53">
        <f t="shared" si="135"/>
        <v>0</v>
      </c>
      <c r="AG456" s="53">
        <f t="shared" si="136"/>
        <v>0</v>
      </c>
      <c r="AH456" s="36" t="e">
        <f t="shared" si="122"/>
        <v>#REF!</v>
      </c>
      <c r="AM456" s="23">
        <f t="shared" si="137"/>
        <v>0</v>
      </c>
    </row>
    <row r="457" spans="1:39" x14ac:dyDescent="0.2">
      <c r="A457" s="23">
        <v>454</v>
      </c>
      <c r="B457" s="23">
        <f>VLOOKUP($A457,'[1]פרופיל מציע  + מסמכים שיש להגיש'!$C$6:$H$16555,2)</f>
        <v>0</v>
      </c>
      <c r="C457" s="23" t="str">
        <f t="shared" si="125"/>
        <v>0</v>
      </c>
      <c r="D457" s="41"/>
      <c r="E457" s="43"/>
      <c r="F457" s="43"/>
      <c r="G457" s="42"/>
      <c r="H457" s="43"/>
      <c r="I457" s="43"/>
      <c r="J457" s="42"/>
      <c r="K457" s="42"/>
      <c r="L457" s="42"/>
      <c r="M457" s="57" t="str">
        <f t="shared" si="138"/>
        <v/>
      </c>
      <c r="N457" s="27" t="str">
        <f>IF(M457="","",VLOOKUP($A457,'[1]פרופיל מציע  + מסמכים שיש להגיש'!$C$6:$H$16555,4))</f>
        <v/>
      </c>
      <c r="O457" s="46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6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23" t="str">
        <f t="shared" si="126"/>
        <v>not submittied</v>
      </c>
      <c r="R457" s="65" t="e">
        <f t="shared" si="127"/>
        <v>#NUM!</v>
      </c>
      <c r="W457" s="67">
        <f t="shared" si="128"/>
        <v>0</v>
      </c>
      <c r="X457" s="23">
        <f t="shared" si="129"/>
        <v>7629</v>
      </c>
      <c r="Y457" s="50" t="e">
        <f t="shared" si="130"/>
        <v>#REF!</v>
      </c>
      <c r="Z457" s="23" t="e">
        <f t="shared" si="131"/>
        <v>#REF!</v>
      </c>
      <c r="AA457" s="28" t="e">
        <f t="shared" si="123"/>
        <v>#REF!</v>
      </c>
      <c r="AB457" s="29" t="e">
        <f t="shared" si="124"/>
        <v>#REF!</v>
      </c>
      <c r="AC457" s="28" t="e">
        <f t="shared" si="132"/>
        <v>#REF!</v>
      </c>
      <c r="AD457" s="23" t="e">
        <f t="shared" si="133"/>
        <v>#REF!</v>
      </c>
      <c r="AE457" s="53">
        <f t="shared" si="134"/>
        <v>0</v>
      </c>
      <c r="AF457" s="53">
        <f t="shared" si="135"/>
        <v>0</v>
      </c>
      <c r="AG457" s="53">
        <f t="shared" si="136"/>
        <v>0</v>
      </c>
      <c r="AH457" s="36" t="e">
        <f t="shared" ref="AH457:AH520" si="139">SUM(W457:AG457)</f>
        <v>#REF!</v>
      </c>
      <c r="AM457" s="23">
        <f t="shared" si="137"/>
        <v>0</v>
      </c>
    </row>
    <row r="458" spans="1:39" x14ac:dyDescent="0.2">
      <c r="A458" s="23">
        <v>455</v>
      </c>
      <c r="B458" s="23">
        <f>VLOOKUP($A458,'[1]פרופיל מציע  + מסמכים שיש להגיש'!$C$6:$H$16555,2)</f>
        <v>0</v>
      </c>
      <c r="C458" s="23" t="str">
        <f t="shared" si="125"/>
        <v>0</v>
      </c>
      <c r="D458" s="41"/>
      <c r="E458" s="43"/>
      <c r="F458" s="43"/>
      <c r="G458" s="42"/>
      <c r="H458" s="43"/>
      <c r="I458" s="43"/>
      <c r="J458" s="42"/>
      <c r="K458" s="42"/>
      <c r="L458" s="42"/>
      <c r="M458" s="57" t="str">
        <f t="shared" si="138"/>
        <v/>
      </c>
      <c r="N458" s="27" t="str">
        <f>IF(M458="","",VLOOKUP($A458,'[1]פרופיל מציע  + מסמכים שיש להגיש'!$C$6:$H$16555,4))</f>
        <v/>
      </c>
      <c r="O458" s="46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6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23" t="str">
        <f t="shared" si="126"/>
        <v>not submittied</v>
      </c>
      <c r="R458" s="65" t="e">
        <f t="shared" si="127"/>
        <v>#NUM!</v>
      </c>
      <c r="W458" s="67">
        <f t="shared" si="128"/>
        <v>0</v>
      </c>
      <c r="X458" s="23">
        <f t="shared" si="129"/>
        <v>7629</v>
      </c>
      <c r="Y458" s="50" t="e">
        <f t="shared" si="130"/>
        <v>#REF!</v>
      </c>
      <c r="Z458" s="23" t="e">
        <f t="shared" si="131"/>
        <v>#REF!</v>
      </c>
      <c r="AA458" s="28" t="e">
        <f t="shared" si="123"/>
        <v>#REF!</v>
      </c>
      <c r="AB458" s="29" t="e">
        <f t="shared" si="124"/>
        <v>#REF!</v>
      </c>
      <c r="AC458" s="28" t="e">
        <f t="shared" si="132"/>
        <v>#REF!</v>
      </c>
      <c r="AD458" s="23" t="e">
        <f t="shared" si="133"/>
        <v>#REF!</v>
      </c>
      <c r="AE458" s="53">
        <f t="shared" si="134"/>
        <v>0</v>
      </c>
      <c r="AF458" s="53">
        <f t="shared" si="135"/>
        <v>0</v>
      </c>
      <c r="AG458" s="53">
        <f t="shared" si="136"/>
        <v>0</v>
      </c>
      <c r="AH458" s="36" t="e">
        <f t="shared" si="139"/>
        <v>#REF!</v>
      </c>
      <c r="AM458" s="23">
        <f t="shared" si="137"/>
        <v>0</v>
      </c>
    </row>
    <row r="459" spans="1:39" x14ac:dyDescent="0.2">
      <c r="A459" s="23">
        <v>456</v>
      </c>
      <c r="B459" s="23">
        <f>VLOOKUP($A459,'[1]פרופיל מציע  + מסמכים שיש להגיש'!$C$6:$H$16555,2)</f>
        <v>0</v>
      </c>
      <c r="C459" s="23" t="str">
        <f t="shared" si="125"/>
        <v>0</v>
      </c>
      <c r="D459" s="41"/>
      <c r="E459" s="43"/>
      <c r="F459" s="43"/>
      <c r="G459" s="42"/>
      <c r="H459" s="43"/>
      <c r="I459" s="43"/>
      <c r="J459" s="42"/>
      <c r="K459" s="42"/>
      <c r="L459" s="42"/>
      <c r="M459" s="57" t="str">
        <f t="shared" si="138"/>
        <v/>
      </c>
      <c r="N459" s="27" t="str">
        <f>IF(M459="","",VLOOKUP($A459,'[1]פרופיל מציע  + מסמכים שיש להגיש'!$C$6:$H$16555,4))</f>
        <v/>
      </c>
      <c r="O459" s="46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6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23" t="str">
        <f t="shared" si="126"/>
        <v>not submittied</v>
      </c>
      <c r="R459" s="65" t="e">
        <f t="shared" si="127"/>
        <v>#NUM!</v>
      </c>
      <c r="W459" s="67">
        <f t="shared" si="128"/>
        <v>0</v>
      </c>
      <c r="X459" s="23">
        <f t="shared" si="129"/>
        <v>7629</v>
      </c>
      <c r="Y459" s="50" t="e">
        <f t="shared" si="130"/>
        <v>#REF!</v>
      </c>
      <c r="Z459" s="23" t="e">
        <f t="shared" si="131"/>
        <v>#REF!</v>
      </c>
      <c r="AA459" s="28" t="e">
        <f t="shared" si="123"/>
        <v>#REF!</v>
      </c>
      <c r="AB459" s="29" t="e">
        <f t="shared" si="124"/>
        <v>#REF!</v>
      </c>
      <c r="AC459" s="28" t="e">
        <f t="shared" si="132"/>
        <v>#REF!</v>
      </c>
      <c r="AD459" s="23" t="e">
        <f t="shared" si="133"/>
        <v>#REF!</v>
      </c>
      <c r="AE459" s="53">
        <f t="shared" si="134"/>
        <v>0</v>
      </c>
      <c r="AF459" s="53">
        <f t="shared" si="135"/>
        <v>0</v>
      </c>
      <c r="AG459" s="53">
        <f t="shared" si="136"/>
        <v>0</v>
      </c>
      <c r="AH459" s="36" t="e">
        <f t="shared" si="139"/>
        <v>#REF!</v>
      </c>
      <c r="AM459" s="23">
        <f t="shared" si="137"/>
        <v>0</v>
      </c>
    </row>
    <row r="460" spans="1:39" x14ac:dyDescent="0.2">
      <c r="A460" s="23">
        <v>457</v>
      </c>
      <c r="B460" s="23">
        <f>VLOOKUP($A460,'[1]פרופיל מציע  + מסמכים שיש להגיש'!$C$6:$H$16555,2)</f>
        <v>0</v>
      </c>
      <c r="C460" s="23" t="str">
        <f t="shared" si="125"/>
        <v>0</v>
      </c>
      <c r="D460" s="41"/>
      <c r="E460" s="43"/>
      <c r="F460" s="43"/>
      <c r="G460" s="42"/>
      <c r="H460" s="43"/>
      <c r="I460" s="43"/>
      <c r="J460" s="42"/>
      <c r="K460" s="42"/>
      <c r="L460" s="42"/>
      <c r="M460" s="57" t="str">
        <f t="shared" si="138"/>
        <v/>
      </c>
      <c r="N460" s="27" t="str">
        <f>IF(M460="","",VLOOKUP($A460,'[1]פרופיל מציע  + מסמכים שיש להגיש'!$C$6:$H$16555,4))</f>
        <v/>
      </c>
      <c r="O460" s="46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6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23" t="str">
        <f t="shared" si="126"/>
        <v>not submittied</v>
      </c>
      <c r="R460" s="65" t="e">
        <f t="shared" si="127"/>
        <v>#NUM!</v>
      </c>
      <c r="W460" s="67">
        <f t="shared" si="128"/>
        <v>0</v>
      </c>
      <c r="X460" s="23">
        <f t="shared" si="129"/>
        <v>7629</v>
      </c>
      <c r="Y460" s="50" t="e">
        <f t="shared" si="130"/>
        <v>#REF!</v>
      </c>
      <c r="Z460" s="23" t="e">
        <f t="shared" si="131"/>
        <v>#REF!</v>
      </c>
      <c r="AA460" s="28" t="e">
        <f t="shared" si="123"/>
        <v>#REF!</v>
      </c>
      <c r="AB460" s="29" t="e">
        <f t="shared" si="124"/>
        <v>#REF!</v>
      </c>
      <c r="AC460" s="28" t="e">
        <f t="shared" si="132"/>
        <v>#REF!</v>
      </c>
      <c r="AD460" s="23" t="e">
        <f t="shared" si="133"/>
        <v>#REF!</v>
      </c>
      <c r="AE460" s="53">
        <f t="shared" si="134"/>
        <v>0</v>
      </c>
      <c r="AF460" s="53">
        <f t="shared" si="135"/>
        <v>0</v>
      </c>
      <c r="AG460" s="53">
        <f t="shared" si="136"/>
        <v>0</v>
      </c>
      <c r="AH460" s="36" t="e">
        <f t="shared" si="139"/>
        <v>#REF!</v>
      </c>
      <c r="AM460" s="23">
        <f t="shared" si="137"/>
        <v>0</v>
      </c>
    </row>
    <row r="461" spans="1:39" x14ac:dyDescent="0.2">
      <c r="A461" s="23">
        <v>458</v>
      </c>
      <c r="B461" s="23">
        <f>VLOOKUP($A461,'[1]פרופיל מציע  + מסמכים שיש להגיש'!$C$6:$H$16555,2)</f>
        <v>0</v>
      </c>
      <c r="C461" s="23" t="str">
        <f t="shared" si="125"/>
        <v>0</v>
      </c>
      <c r="D461" s="41"/>
      <c r="E461" s="43"/>
      <c r="F461" s="43"/>
      <c r="G461" s="42"/>
      <c r="H461" s="43"/>
      <c r="I461" s="43"/>
      <c r="J461" s="42"/>
      <c r="K461" s="42"/>
      <c r="L461" s="42"/>
      <c r="M461" s="57" t="str">
        <f t="shared" si="138"/>
        <v/>
      </c>
      <c r="N461" s="27" t="str">
        <f>IF(M461="","",VLOOKUP($A461,'[1]פרופיל מציע  + מסמכים שיש להגיש'!$C$6:$H$16555,4))</f>
        <v/>
      </c>
      <c r="O461" s="46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6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23" t="str">
        <f t="shared" si="126"/>
        <v>not submittied</v>
      </c>
      <c r="R461" s="65" t="e">
        <f t="shared" si="127"/>
        <v>#NUM!</v>
      </c>
      <c r="W461" s="67">
        <f t="shared" si="128"/>
        <v>0</v>
      </c>
      <c r="X461" s="23">
        <f t="shared" si="129"/>
        <v>7629</v>
      </c>
      <c r="Y461" s="50" t="e">
        <f t="shared" si="130"/>
        <v>#REF!</v>
      </c>
      <c r="Z461" s="23" t="e">
        <f t="shared" si="131"/>
        <v>#REF!</v>
      </c>
      <c r="AA461" s="28" t="e">
        <f t="shared" si="123"/>
        <v>#REF!</v>
      </c>
      <c r="AB461" s="29" t="e">
        <f t="shared" si="124"/>
        <v>#REF!</v>
      </c>
      <c r="AC461" s="28" t="e">
        <f t="shared" si="132"/>
        <v>#REF!</v>
      </c>
      <c r="AD461" s="23" t="e">
        <f t="shared" si="133"/>
        <v>#REF!</v>
      </c>
      <c r="AE461" s="53">
        <f t="shared" si="134"/>
        <v>0</v>
      </c>
      <c r="AF461" s="53">
        <f t="shared" si="135"/>
        <v>0</v>
      </c>
      <c r="AG461" s="53">
        <f t="shared" si="136"/>
        <v>0</v>
      </c>
      <c r="AH461" s="36" t="e">
        <f t="shared" si="139"/>
        <v>#REF!</v>
      </c>
      <c r="AM461" s="23">
        <f t="shared" si="137"/>
        <v>0</v>
      </c>
    </row>
    <row r="462" spans="1:39" x14ac:dyDescent="0.2">
      <c r="A462" s="23">
        <v>459</v>
      </c>
      <c r="B462" s="23">
        <f>VLOOKUP($A462,'[1]פרופיל מציע  + מסמכים שיש להגיש'!$C$6:$H$16555,2)</f>
        <v>0</v>
      </c>
      <c r="C462" s="23" t="str">
        <f t="shared" si="125"/>
        <v>0</v>
      </c>
      <c r="D462" s="41"/>
      <c r="E462" s="43"/>
      <c r="F462" s="43"/>
      <c r="G462" s="42"/>
      <c r="H462" s="43"/>
      <c r="I462" s="43"/>
      <c r="J462" s="42"/>
      <c r="K462" s="42"/>
      <c r="L462" s="42"/>
      <c r="M462" s="57" t="str">
        <f t="shared" si="138"/>
        <v/>
      </c>
      <c r="N462" s="27" t="str">
        <f>IF(M462="","",VLOOKUP($A462,'[1]פרופיל מציע  + מסמכים שיש להגיש'!$C$6:$H$16555,4))</f>
        <v/>
      </c>
      <c r="O462" s="46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6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23" t="str">
        <f t="shared" si="126"/>
        <v>not submittied</v>
      </c>
      <c r="R462" s="65" t="e">
        <f t="shared" si="127"/>
        <v>#NUM!</v>
      </c>
      <c r="W462" s="67">
        <f t="shared" si="128"/>
        <v>0</v>
      </c>
      <c r="X462" s="23">
        <f t="shared" si="129"/>
        <v>7629</v>
      </c>
      <c r="Y462" s="50" t="e">
        <f t="shared" si="130"/>
        <v>#REF!</v>
      </c>
      <c r="Z462" s="23" t="e">
        <f t="shared" si="131"/>
        <v>#REF!</v>
      </c>
      <c r="AA462" s="28" t="e">
        <f t="shared" si="123"/>
        <v>#REF!</v>
      </c>
      <c r="AB462" s="29" t="e">
        <f t="shared" si="124"/>
        <v>#REF!</v>
      </c>
      <c r="AC462" s="28" t="e">
        <f t="shared" si="132"/>
        <v>#REF!</v>
      </c>
      <c r="AD462" s="23" t="e">
        <f t="shared" si="133"/>
        <v>#REF!</v>
      </c>
      <c r="AE462" s="53">
        <f t="shared" si="134"/>
        <v>0</v>
      </c>
      <c r="AF462" s="53">
        <f t="shared" si="135"/>
        <v>0</v>
      </c>
      <c r="AG462" s="53">
        <f t="shared" si="136"/>
        <v>0</v>
      </c>
      <c r="AH462" s="36" t="e">
        <f t="shared" si="139"/>
        <v>#REF!</v>
      </c>
      <c r="AM462" s="23">
        <f t="shared" si="137"/>
        <v>0</v>
      </c>
    </row>
    <row r="463" spans="1:39" x14ac:dyDescent="0.2">
      <c r="A463" s="23">
        <v>460</v>
      </c>
      <c r="B463" s="23">
        <f>VLOOKUP($A463,'[1]פרופיל מציע  + מסמכים שיש להגיש'!$C$6:$H$16555,2)</f>
        <v>0</v>
      </c>
      <c r="C463" s="23" t="str">
        <f t="shared" si="125"/>
        <v>0</v>
      </c>
      <c r="D463" s="41"/>
      <c r="E463" s="43"/>
      <c r="F463" s="43"/>
      <c r="G463" s="42"/>
      <c r="H463" s="43"/>
      <c r="I463" s="43"/>
      <c r="J463" s="42"/>
      <c r="K463" s="42"/>
      <c r="L463" s="42"/>
      <c r="M463" s="57" t="str">
        <f t="shared" si="138"/>
        <v/>
      </c>
      <c r="N463" s="27" t="str">
        <f>IF(M463="","",VLOOKUP($A463,'[1]פרופיל מציע  + מסמכים שיש להגיש'!$C$6:$H$16555,4))</f>
        <v/>
      </c>
      <c r="O463" s="46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6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23" t="str">
        <f t="shared" si="126"/>
        <v>not submittied</v>
      </c>
      <c r="R463" s="65" t="e">
        <f t="shared" si="127"/>
        <v>#NUM!</v>
      </c>
      <c r="W463" s="67">
        <f t="shared" si="128"/>
        <v>0</v>
      </c>
      <c r="X463" s="23">
        <f t="shared" si="129"/>
        <v>7629</v>
      </c>
      <c r="Y463" s="50" t="e">
        <f t="shared" si="130"/>
        <v>#REF!</v>
      </c>
      <c r="Z463" s="23" t="e">
        <f t="shared" si="131"/>
        <v>#REF!</v>
      </c>
      <c r="AA463" s="28" t="e">
        <f t="shared" si="123"/>
        <v>#REF!</v>
      </c>
      <c r="AB463" s="29" t="e">
        <f t="shared" si="124"/>
        <v>#REF!</v>
      </c>
      <c r="AC463" s="28" t="e">
        <f t="shared" si="132"/>
        <v>#REF!</v>
      </c>
      <c r="AD463" s="23" t="e">
        <f t="shared" si="133"/>
        <v>#REF!</v>
      </c>
      <c r="AE463" s="53">
        <f t="shared" si="134"/>
        <v>0</v>
      </c>
      <c r="AF463" s="53">
        <f t="shared" si="135"/>
        <v>0</v>
      </c>
      <c r="AG463" s="53">
        <f t="shared" si="136"/>
        <v>0</v>
      </c>
      <c r="AH463" s="36" t="e">
        <f t="shared" si="139"/>
        <v>#REF!</v>
      </c>
      <c r="AM463" s="23">
        <f t="shared" si="137"/>
        <v>0</v>
      </c>
    </row>
    <row r="464" spans="1:39" x14ac:dyDescent="0.2">
      <c r="A464" s="23">
        <v>461</v>
      </c>
      <c r="B464" s="23">
        <f>VLOOKUP($A464,'[1]פרופיל מציע  + מסמכים שיש להגיש'!$C$6:$H$16555,2)</f>
        <v>0</v>
      </c>
      <c r="C464" s="23" t="str">
        <f t="shared" si="125"/>
        <v>0</v>
      </c>
      <c r="D464" s="41"/>
      <c r="E464" s="43"/>
      <c r="F464" s="43"/>
      <c r="G464" s="42"/>
      <c r="H464" s="43"/>
      <c r="I464" s="43"/>
      <c r="J464" s="42"/>
      <c r="K464" s="42"/>
      <c r="L464" s="42"/>
      <c r="M464" s="57" t="str">
        <f t="shared" si="138"/>
        <v/>
      </c>
      <c r="N464" s="27" t="str">
        <f>IF(M464="","",VLOOKUP($A464,'[1]פרופיל מציע  + מסמכים שיש להגיש'!$C$6:$H$16555,4))</f>
        <v/>
      </c>
      <c r="O464" s="46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6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23" t="str">
        <f t="shared" si="126"/>
        <v>not submittied</v>
      </c>
      <c r="R464" s="65" t="e">
        <f t="shared" si="127"/>
        <v>#NUM!</v>
      </c>
      <c r="W464" s="67">
        <f t="shared" si="128"/>
        <v>0</v>
      </c>
      <c r="X464" s="23">
        <f t="shared" si="129"/>
        <v>7629</v>
      </c>
      <c r="Y464" s="50" t="e">
        <f t="shared" si="130"/>
        <v>#REF!</v>
      </c>
      <c r="Z464" s="23" t="e">
        <f t="shared" si="131"/>
        <v>#REF!</v>
      </c>
      <c r="AA464" s="28" t="e">
        <f t="shared" si="123"/>
        <v>#REF!</v>
      </c>
      <c r="AB464" s="29" t="e">
        <f t="shared" si="124"/>
        <v>#REF!</v>
      </c>
      <c r="AC464" s="28" t="e">
        <f t="shared" si="132"/>
        <v>#REF!</v>
      </c>
      <c r="AD464" s="23" t="e">
        <f t="shared" si="133"/>
        <v>#REF!</v>
      </c>
      <c r="AE464" s="53">
        <f t="shared" si="134"/>
        <v>0</v>
      </c>
      <c r="AF464" s="53">
        <f t="shared" si="135"/>
        <v>0</v>
      </c>
      <c r="AG464" s="53">
        <f t="shared" si="136"/>
        <v>0</v>
      </c>
      <c r="AH464" s="36" t="e">
        <f t="shared" si="139"/>
        <v>#REF!</v>
      </c>
      <c r="AM464" s="23">
        <f t="shared" si="137"/>
        <v>0</v>
      </c>
    </row>
    <row r="465" spans="1:39" x14ac:dyDescent="0.2">
      <c r="A465" s="23">
        <v>462</v>
      </c>
      <c r="B465" s="23">
        <f>VLOOKUP($A465,'[1]פרופיל מציע  + מסמכים שיש להגיש'!$C$6:$H$16555,2)</f>
        <v>0</v>
      </c>
      <c r="C465" s="23" t="str">
        <f t="shared" si="125"/>
        <v>0</v>
      </c>
      <c r="D465" s="41"/>
      <c r="E465" s="43"/>
      <c r="F465" s="43"/>
      <c r="G465" s="42"/>
      <c r="H465" s="43"/>
      <c r="I465" s="43"/>
      <c r="J465" s="42"/>
      <c r="K465" s="42"/>
      <c r="L465" s="42"/>
      <c r="M465" s="57" t="str">
        <f t="shared" si="138"/>
        <v/>
      </c>
      <c r="N465" s="27" t="str">
        <f>IF(M465="","",VLOOKUP($A465,'[1]פרופיל מציע  + מסמכים שיש להגיש'!$C$6:$H$16555,4))</f>
        <v/>
      </c>
      <c r="O465" s="46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6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23" t="str">
        <f t="shared" si="126"/>
        <v>not submittied</v>
      </c>
      <c r="R465" s="65" t="e">
        <f t="shared" si="127"/>
        <v>#NUM!</v>
      </c>
      <c r="W465" s="67">
        <f t="shared" si="128"/>
        <v>0</v>
      </c>
      <c r="X465" s="23">
        <f t="shared" si="129"/>
        <v>7629</v>
      </c>
      <c r="Y465" s="50" t="e">
        <f t="shared" si="130"/>
        <v>#REF!</v>
      </c>
      <c r="Z465" s="23" t="e">
        <f t="shared" si="131"/>
        <v>#REF!</v>
      </c>
      <c r="AA465" s="28" t="e">
        <f t="shared" si="123"/>
        <v>#REF!</v>
      </c>
      <c r="AB465" s="29" t="e">
        <f t="shared" si="124"/>
        <v>#REF!</v>
      </c>
      <c r="AC465" s="28" t="e">
        <f t="shared" si="132"/>
        <v>#REF!</v>
      </c>
      <c r="AD465" s="23" t="e">
        <f t="shared" si="133"/>
        <v>#REF!</v>
      </c>
      <c r="AE465" s="53">
        <f t="shared" si="134"/>
        <v>0</v>
      </c>
      <c r="AF465" s="53">
        <f t="shared" si="135"/>
        <v>0</v>
      </c>
      <c r="AG465" s="53">
        <f t="shared" si="136"/>
        <v>0</v>
      </c>
      <c r="AH465" s="36" t="e">
        <f t="shared" si="139"/>
        <v>#REF!</v>
      </c>
      <c r="AM465" s="23">
        <f t="shared" si="137"/>
        <v>0</v>
      </c>
    </row>
    <row r="466" spans="1:39" x14ac:dyDescent="0.2">
      <c r="A466" s="23">
        <v>463</v>
      </c>
      <c r="B466" s="23">
        <f>VLOOKUP($A466,'[1]פרופיל מציע  + מסמכים שיש להגיש'!$C$6:$H$16555,2)</f>
        <v>0</v>
      </c>
      <c r="C466" s="23" t="str">
        <f t="shared" si="125"/>
        <v>0</v>
      </c>
      <c r="D466" s="41"/>
      <c r="E466" s="43"/>
      <c r="F466" s="43"/>
      <c r="G466" s="42"/>
      <c r="H466" s="43"/>
      <c r="I466" s="43"/>
      <c r="J466" s="42"/>
      <c r="K466" s="42"/>
      <c r="L466" s="42"/>
      <c r="M466" s="57" t="str">
        <f t="shared" si="138"/>
        <v/>
      </c>
      <c r="N466" s="27" t="str">
        <f>IF(M466="","",VLOOKUP($A466,'[1]פרופיל מציע  + מסמכים שיש להגיש'!$C$6:$H$16555,4))</f>
        <v/>
      </c>
      <c r="O466" s="46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6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23" t="str">
        <f t="shared" si="126"/>
        <v>not submittied</v>
      </c>
      <c r="R466" s="65" t="e">
        <f t="shared" si="127"/>
        <v>#NUM!</v>
      </c>
      <c r="W466" s="67">
        <f t="shared" si="128"/>
        <v>0</v>
      </c>
      <c r="X466" s="23">
        <f t="shared" si="129"/>
        <v>7629</v>
      </c>
      <c r="Y466" s="50" t="e">
        <f t="shared" si="130"/>
        <v>#REF!</v>
      </c>
      <c r="Z466" s="23" t="e">
        <f t="shared" si="131"/>
        <v>#REF!</v>
      </c>
      <c r="AA466" s="28" t="e">
        <f t="shared" si="123"/>
        <v>#REF!</v>
      </c>
      <c r="AB466" s="29" t="e">
        <f t="shared" si="124"/>
        <v>#REF!</v>
      </c>
      <c r="AC466" s="28" t="e">
        <f t="shared" si="132"/>
        <v>#REF!</v>
      </c>
      <c r="AD466" s="23" t="e">
        <f t="shared" si="133"/>
        <v>#REF!</v>
      </c>
      <c r="AE466" s="53">
        <f t="shared" si="134"/>
        <v>0</v>
      </c>
      <c r="AF466" s="53">
        <f t="shared" si="135"/>
        <v>0</v>
      </c>
      <c r="AG466" s="53">
        <f t="shared" si="136"/>
        <v>0</v>
      </c>
      <c r="AH466" s="36" t="e">
        <f t="shared" si="139"/>
        <v>#REF!</v>
      </c>
      <c r="AM466" s="23">
        <f t="shared" si="137"/>
        <v>0</v>
      </c>
    </row>
    <row r="467" spans="1:39" x14ac:dyDescent="0.2">
      <c r="A467" s="23">
        <v>464</v>
      </c>
      <c r="B467" s="23">
        <f>VLOOKUP($A467,'[1]פרופיל מציע  + מסמכים שיש להגיש'!$C$6:$H$16555,2)</f>
        <v>0</v>
      </c>
      <c r="C467" s="23" t="str">
        <f t="shared" si="125"/>
        <v>0</v>
      </c>
      <c r="D467" s="41"/>
      <c r="E467" s="43"/>
      <c r="F467" s="43"/>
      <c r="G467" s="42"/>
      <c r="H467" s="43"/>
      <c r="I467" s="43"/>
      <c r="J467" s="42"/>
      <c r="K467" s="42"/>
      <c r="L467" s="42"/>
      <c r="M467" s="57" t="str">
        <f t="shared" si="138"/>
        <v/>
      </c>
      <c r="N467" s="27" t="str">
        <f>IF(M467="","",VLOOKUP($A467,'[1]פרופיל מציע  + מסמכים שיש להגיש'!$C$6:$H$16555,4))</f>
        <v/>
      </c>
      <c r="O467" s="46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6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23" t="str">
        <f t="shared" si="126"/>
        <v>not submittied</v>
      </c>
      <c r="R467" s="65" t="e">
        <f t="shared" si="127"/>
        <v>#NUM!</v>
      </c>
      <c r="W467" s="67">
        <f t="shared" si="128"/>
        <v>0</v>
      </c>
      <c r="X467" s="23">
        <f t="shared" si="129"/>
        <v>7629</v>
      </c>
      <c r="Y467" s="50" t="e">
        <f t="shared" si="130"/>
        <v>#REF!</v>
      </c>
      <c r="Z467" s="23" t="e">
        <f t="shared" si="131"/>
        <v>#REF!</v>
      </c>
      <c r="AA467" s="28" t="e">
        <f t="shared" si="123"/>
        <v>#REF!</v>
      </c>
      <c r="AB467" s="29" t="e">
        <f t="shared" si="124"/>
        <v>#REF!</v>
      </c>
      <c r="AC467" s="28" t="e">
        <f t="shared" si="132"/>
        <v>#REF!</v>
      </c>
      <c r="AD467" s="23" t="e">
        <f t="shared" si="133"/>
        <v>#REF!</v>
      </c>
      <c r="AE467" s="53">
        <f t="shared" si="134"/>
        <v>0</v>
      </c>
      <c r="AF467" s="53">
        <f t="shared" si="135"/>
        <v>0</v>
      </c>
      <c r="AG467" s="53">
        <f t="shared" si="136"/>
        <v>0</v>
      </c>
      <c r="AH467" s="36" t="e">
        <f t="shared" si="139"/>
        <v>#REF!</v>
      </c>
      <c r="AM467" s="23">
        <f t="shared" si="137"/>
        <v>0</v>
      </c>
    </row>
    <row r="468" spans="1:39" x14ac:dyDescent="0.2">
      <c r="A468" s="23">
        <v>465</v>
      </c>
      <c r="B468" s="23">
        <f>VLOOKUP($A468,'[1]פרופיל מציע  + מסמכים שיש להגיש'!$C$6:$H$16555,2)</f>
        <v>0</v>
      </c>
      <c r="C468" s="23" t="str">
        <f t="shared" si="125"/>
        <v>0</v>
      </c>
      <c r="D468" s="41"/>
      <c r="E468" s="43"/>
      <c r="F468" s="43"/>
      <c r="G468" s="42"/>
      <c r="H468" s="43"/>
      <c r="I468" s="43"/>
      <c r="J468" s="42"/>
      <c r="K468" s="42"/>
      <c r="L468" s="42"/>
      <c r="M468" s="57" t="str">
        <f t="shared" si="138"/>
        <v/>
      </c>
      <c r="N468" s="27" t="str">
        <f>IF(M468="","",VLOOKUP($A468,'[1]פרופיל מציע  + מסמכים שיש להגיש'!$C$6:$H$16555,4))</f>
        <v/>
      </c>
      <c r="O468" s="46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6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23" t="str">
        <f t="shared" si="126"/>
        <v>not submittied</v>
      </c>
      <c r="R468" s="65" t="e">
        <f t="shared" si="127"/>
        <v>#NUM!</v>
      </c>
      <c r="W468" s="67">
        <f t="shared" si="128"/>
        <v>0</v>
      </c>
      <c r="X468" s="23">
        <f t="shared" si="129"/>
        <v>7629</v>
      </c>
      <c r="Y468" s="50" t="e">
        <f t="shared" si="130"/>
        <v>#REF!</v>
      </c>
      <c r="Z468" s="23" t="e">
        <f t="shared" si="131"/>
        <v>#REF!</v>
      </c>
      <c r="AA468" s="28" t="e">
        <f t="shared" si="123"/>
        <v>#REF!</v>
      </c>
      <c r="AB468" s="29" t="e">
        <f t="shared" si="124"/>
        <v>#REF!</v>
      </c>
      <c r="AC468" s="28" t="e">
        <f t="shared" si="132"/>
        <v>#REF!</v>
      </c>
      <c r="AD468" s="23" t="e">
        <f t="shared" si="133"/>
        <v>#REF!</v>
      </c>
      <c r="AE468" s="53">
        <f t="shared" si="134"/>
        <v>0</v>
      </c>
      <c r="AF468" s="53">
        <f t="shared" si="135"/>
        <v>0</v>
      </c>
      <c r="AG468" s="53">
        <f t="shared" si="136"/>
        <v>0</v>
      </c>
      <c r="AH468" s="36" t="e">
        <f t="shared" si="139"/>
        <v>#REF!</v>
      </c>
      <c r="AM468" s="23">
        <f t="shared" si="137"/>
        <v>0</v>
      </c>
    </row>
    <row r="469" spans="1:39" x14ac:dyDescent="0.2">
      <c r="A469" s="23">
        <v>466</v>
      </c>
      <c r="B469" s="23">
        <f>VLOOKUP($A469,'[1]פרופיל מציע  + מסמכים שיש להגיש'!$C$6:$H$16555,2)</f>
        <v>0</v>
      </c>
      <c r="C469" s="23" t="str">
        <f t="shared" si="125"/>
        <v>0</v>
      </c>
      <c r="D469" s="41"/>
      <c r="E469" s="43"/>
      <c r="F469" s="43"/>
      <c r="G469" s="42"/>
      <c r="H469" s="43"/>
      <c r="I469" s="43"/>
      <c r="J469" s="42"/>
      <c r="K469" s="42"/>
      <c r="L469" s="42"/>
      <c r="M469" s="57" t="str">
        <f t="shared" si="138"/>
        <v/>
      </c>
      <c r="N469" s="27" t="str">
        <f>IF(M469="","",VLOOKUP($A469,'[1]פרופיל מציע  + מסמכים שיש להגיש'!$C$6:$H$16555,4))</f>
        <v/>
      </c>
      <c r="O469" s="46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6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23" t="str">
        <f t="shared" si="126"/>
        <v>not submittied</v>
      </c>
      <c r="R469" s="65" t="e">
        <f t="shared" si="127"/>
        <v>#NUM!</v>
      </c>
      <c r="W469" s="67">
        <f t="shared" si="128"/>
        <v>0</v>
      </c>
      <c r="X469" s="23">
        <f t="shared" si="129"/>
        <v>7629</v>
      </c>
      <c r="Y469" s="50" t="e">
        <f t="shared" si="130"/>
        <v>#REF!</v>
      </c>
      <c r="Z469" s="23" t="e">
        <f t="shared" si="131"/>
        <v>#REF!</v>
      </c>
      <c r="AA469" s="28" t="e">
        <f t="shared" si="123"/>
        <v>#REF!</v>
      </c>
      <c r="AB469" s="29" t="e">
        <f t="shared" si="124"/>
        <v>#REF!</v>
      </c>
      <c r="AC469" s="28" t="e">
        <f t="shared" si="132"/>
        <v>#REF!</v>
      </c>
      <c r="AD469" s="23" t="e">
        <f t="shared" si="133"/>
        <v>#REF!</v>
      </c>
      <c r="AE469" s="53">
        <f t="shared" si="134"/>
        <v>0</v>
      </c>
      <c r="AF469" s="53">
        <f t="shared" si="135"/>
        <v>0</v>
      </c>
      <c r="AG469" s="53">
        <f t="shared" si="136"/>
        <v>0</v>
      </c>
      <c r="AH469" s="36" t="e">
        <f t="shared" si="139"/>
        <v>#REF!</v>
      </c>
      <c r="AM469" s="23">
        <f t="shared" si="137"/>
        <v>0</v>
      </c>
    </row>
    <row r="470" spans="1:39" x14ac:dyDescent="0.2">
      <c r="A470" s="23">
        <v>467</v>
      </c>
      <c r="B470" s="23">
        <f>VLOOKUP($A470,'[1]פרופיל מציע  + מסמכים שיש להגיש'!$C$6:$H$16555,2)</f>
        <v>0</v>
      </c>
      <c r="C470" s="23" t="str">
        <f t="shared" si="125"/>
        <v>0</v>
      </c>
      <c r="D470" s="41"/>
      <c r="E470" s="43"/>
      <c r="F470" s="43"/>
      <c r="G470" s="42"/>
      <c r="H470" s="43"/>
      <c r="I470" s="43"/>
      <c r="J470" s="42"/>
      <c r="K470" s="42"/>
      <c r="L470" s="42"/>
      <c r="M470" s="57" t="str">
        <f t="shared" si="138"/>
        <v/>
      </c>
      <c r="N470" s="27" t="str">
        <f>IF(M470="","",VLOOKUP($A470,'[1]פרופיל מציע  + מסמכים שיש להגיש'!$C$6:$H$16555,4))</f>
        <v/>
      </c>
      <c r="O470" s="46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6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23" t="str">
        <f t="shared" si="126"/>
        <v>not submittied</v>
      </c>
      <c r="R470" s="65" t="e">
        <f t="shared" si="127"/>
        <v>#NUM!</v>
      </c>
      <c r="W470" s="67">
        <f t="shared" si="128"/>
        <v>0</v>
      </c>
      <c r="X470" s="23">
        <f t="shared" si="129"/>
        <v>7629</v>
      </c>
      <c r="Y470" s="50" t="e">
        <f t="shared" si="130"/>
        <v>#REF!</v>
      </c>
      <c r="Z470" s="23" t="e">
        <f t="shared" si="131"/>
        <v>#REF!</v>
      </c>
      <c r="AA470" s="28" t="e">
        <f t="shared" si="123"/>
        <v>#REF!</v>
      </c>
      <c r="AB470" s="29" t="e">
        <f t="shared" si="124"/>
        <v>#REF!</v>
      </c>
      <c r="AC470" s="28" t="e">
        <f t="shared" si="132"/>
        <v>#REF!</v>
      </c>
      <c r="AD470" s="23" t="e">
        <f t="shared" si="133"/>
        <v>#REF!</v>
      </c>
      <c r="AE470" s="53">
        <f t="shared" si="134"/>
        <v>0</v>
      </c>
      <c r="AF470" s="53">
        <f t="shared" si="135"/>
        <v>0</v>
      </c>
      <c r="AG470" s="53">
        <f t="shared" si="136"/>
        <v>0</v>
      </c>
      <c r="AH470" s="36" t="e">
        <f t="shared" si="139"/>
        <v>#REF!</v>
      </c>
      <c r="AM470" s="23">
        <f t="shared" si="137"/>
        <v>0</v>
      </c>
    </row>
    <row r="471" spans="1:39" x14ac:dyDescent="0.2">
      <c r="A471" s="23">
        <v>468</v>
      </c>
      <c r="B471" s="23">
        <f>VLOOKUP($A471,'[1]פרופיל מציע  + מסמכים שיש להגיש'!$C$6:$H$16555,2)</f>
        <v>0</v>
      </c>
      <c r="C471" s="23" t="str">
        <f t="shared" si="125"/>
        <v>0</v>
      </c>
      <c r="D471" s="41"/>
      <c r="E471" s="43"/>
      <c r="F471" s="43"/>
      <c r="G471" s="42"/>
      <c r="H471" s="43"/>
      <c r="I471" s="43"/>
      <c r="J471" s="42"/>
      <c r="K471" s="42"/>
      <c r="L471" s="42"/>
      <c r="M471" s="57" t="str">
        <f t="shared" si="138"/>
        <v/>
      </c>
      <c r="N471" s="27" t="str">
        <f>IF(M471="","",VLOOKUP($A471,'[1]פרופיל מציע  + מסמכים שיש להגיש'!$C$6:$H$16555,4))</f>
        <v/>
      </c>
      <c r="O471" s="46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6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23" t="str">
        <f t="shared" si="126"/>
        <v>not submittied</v>
      </c>
      <c r="R471" s="65" t="e">
        <f t="shared" si="127"/>
        <v>#NUM!</v>
      </c>
      <c r="W471" s="67">
        <f t="shared" si="128"/>
        <v>0</v>
      </c>
      <c r="X471" s="23">
        <f t="shared" si="129"/>
        <v>7629</v>
      </c>
      <c r="Y471" s="50" t="e">
        <f t="shared" si="130"/>
        <v>#REF!</v>
      </c>
      <c r="Z471" s="23" t="e">
        <f t="shared" si="131"/>
        <v>#REF!</v>
      </c>
      <c r="AA471" s="28" t="e">
        <f t="shared" si="123"/>
        <v>#REF!</v>
      </c>
      <c r="AB471" s="29" t="e">
        <f t="shared" si="124"/>
        <v>#REF!</v>
      </c>
      <c r="AC471" s="28" t="e">
        <f t="shared" si="132"/>
        <v>#REF!</v>
      </c>
      <c r="AD471" s="23" t="e">
        <f t="shared" si="133"/>
        <v>#REF!</v>
      </c>
      <c r="AE471" s="53">
        <f t="shared" si="134"/>
        <v>0</v>
      </c>
      <c r="AF471" s="53">
        <f t="shared" si="135"/>
        <v>0</v>
      </c>
      <c r="AG471" s="53">
        <f t="shared" si="136"/>
        <v>0</v>
      </c>
      <c r="AH471" s="36" t="e">
        <f t="shared" si="139"/>
        <v>#REF!</v>
      </c>
      <c r="AM471" s="23">
        <f t="shared" si="137"/>
        <v>0</v>
      </c>
    </row>
    <row r="472" spans="1:39" x14ac:dyDescent="0.2">
      <c r="A472" s="23">
        <v>469</v>
      </c>
      <c r="B472" s="23">
        <f>VLOOKUP($A472,'[1]פרופיל מציע  + מסמכים שיש להגיש'!$C$6:$H$16555,2)</f>
        <v>0</v>
      </c>
      <c r="C472" s="23" t="str">
        <f t="shared" si="125"/>
        <v>0</v>
      </c>
      <c r="D472" s="41"/>
      <c r="E472" s="43"/>
      <c r="F472" s="43"/>
      <c r="G472" s="42"/>
      <c r="H472" s="43"/>
      <c r="I472" s="43"/>
      <c r="J472" s="42"/>
      <c r="K472" s="42"/>
      <c r="L472" s="42"/>
      <c r="M472" s="57" t="str">
        <f t="shared" si="138"/>
        <v/>
      </c>
      <c r="N472" s="27" t="str">
        <f>IF(M472="","",VLOOKUP($A472,'[1]פרופיל מציע  + מסמכים שיש להגיש'!$C$6:$H$16555,4))</f>
        <v/>
      </c>
      <c r="O472" s="46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6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23" t="str">
        <f t="shared" si="126"/>
        <v>not submittied</v>
      </c>
      <c r="R472" s="65" t="e">
        <f t="shared" si="127"/>
        <v>#NUM!</v>
      </c>
      <c r="W472" s="67">
        <f t="shared" si="128"/>
        <v>0</v>
      </c>
      <c r="X472" s="23">
        <f t="shared" si="129"/>
        <v>7629</v>
      </c>
      <c r="Y472" s="50" t="e">
        <f t="shared" si="130"/>
        <v>#REF!</v>
      </c>
      <c r="Z472" s="23" t="e">
        <f t="shared" si="131"/>
        <v>#REF!</v>
      </c>
      <c r="AA472" s="28" t="e">
        <f t="shared" si="123"/>
        <v>#REF!</v>
      </c>
      <c r="AB472" s="29" t="e">
        <f t="shared" si="124"/>
        <v>#REF!</v>
      </c>
      <c r="AC472" s="28" t="e">
        <f t="shared" si="132"/>
        <v>#REF!</v>
      </c>
      <c r="AD472" s="23" t="e">
        <f t="shared" si="133"/>
        <v>#REF!</v>
      </c>
      <c r="AE472" s="53">
        <f t="shared" si="134"/>
        <v>0</v>
      </c>
      <c r="AF472" s="53">
        <f t="shared" si="135"/>
        <v>0</v>
      </c>
      <c r="AG472" s="53">
        <f t="shared" si="136"/>
        <v>0</v>
      </c>
      <c r="AH472" s="36" t="e">
        <f t="shared" si="139"/>
        <v>#REF!</v>
      </c>
      <c r="AM472" s="23">
        <f t="shared" si="137"/>
        <v>0</v>
      </c>
    </row>
    <row r="473" spans="1:39" x14ac:dyDescent="0.2">
      <c r="A473" s="23">
        <v>470</v>
      </c>
      <c r="B473" s="23">
        <f>VLOOKUP($A473,'[1]פרופיל מציע  + מסמכים שיש להגיש'!$C$6:$H$16555,2)</f>
        <v>0</v>
      </c>
      <c r="C473" s="23" t="str">
        <f t="shared" si="125"/>
        <v>0</v>
      </c>
      <c r="D473" s="41"/>
      <c r="E473" s="43"/>
      <c r="F473" s="43"/>
      <c r="G473" s="42"/>
      <c r="H473" s="43"/>
      <c r="I473" s="43"/>
      <c r="J473" s="42"/>
      <c r="K473" s="42"/>
      <c r="L473" s="42"/>
      <c r="M473" s="57" t="str">
        <f t="shared" si="138"/>
        <v/>
      </c>
      <c r="N473" s="27" t="str">
        <f>IF(M473="","",VLOOKUP($A473,'[1]פרופיל מציע  + מסמכים שיש להגיש'!$C$6:$H$16555,4))</f>
        <v/>
      </c>
      <c r="O473" s="46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6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23" t="str">
        <f t="shared" si="126"/>
        <v>not submittied</v>
      </c>
      <c r="R473" s="65" t="e">
        <f t="shared" si="127"/>
        <v>#NUM!</v>
      </c>
      <c r="W473" s="67">
        <f t="shared" si="128"/>
        <v>0</v>
      </c>
      <c r="X473" s="23">
        <f t="shared" si="129"/>
        <v>7629</v>
      </c>
      <c r="Y473" s="50" t="e">
        <f t="shared" si="130"/>
        <v>#REF!</v>
      </c>
      <c r="Z473" s="23" t="e">
        <f t="shared" si="131"/>
        <v>#REF!</v>
      </c>
      <c r="AA473" s="28" t="e">
        <f t="shared" si="123"/>
        <v>#REF!</v>
      </c>
      <c r="AB473" s="29" t="e">
        <f t="shared" si="124"/>
        <v>#REF!</v>
      </c>
      <c r="AC473" s="28" t="e">
        <f t="shared" si="132"/>
        <v>#REF!</v>
      </c>
      <c r="AD473" s="23" t="e">
        <f t="shared" si="133"/>
        <v>#REF!</v>
      </c>
      <c r="AE473" s="53">
        <f t="shared" si="134"/>
        <v>0</v>
      </c>
      <c r="AF473" s="53">
        <f t="shared" si="135"/>
        <v>0</v>
      </c>
      <c r="AG473" s="53">
        <f t="shared" si="136"/>
        <v>0</v>
      </c>
      <c r="AH473" s="36" t="e">
        <f t="shared" si="139"/>
        <v>#REF!</v>
      </c>
      <c r="AM473" s="23">
        <f t="shared" si="137"/>
        <v>0</v>
      </c>
    </row>
    <row r="474" spans="1:39" x14ac:dyDescent="0.2">
      <c r="A474" s="23">
        <v>471</v>
      </c>
      <c r="B474" s="23">
        <f>VLOOKUP($A474,'[1]פרופיל מציע  + מסמכים שיש להגיש'!$C$6:$H$16555,2)</f>
        <v>0</v>
      </c>
      <c r="C474" s="23" t="str">
        <f t="shared" si="125"/>
        <v>0</v>
      </c>
      <c r="D474" s="41"/>
      <c r="E474" s="43"/>
      <c r="F474" s="43"/>
      <c r="G474" s="42"/>
      <c r="H474" s="43"/>
      <c r="I474" s="43"/>
      <c r="J474" s="42"/>
      <c r="K474" s="42"/>
      <c r="L474" s="42"/>
      <c r="M474" s="57" t="str">
        <f t="shared" si="138"/>
        <v/>
      </c>
      <c r="N474" s="27" t="str">
        <f>IF(M474="","",VLOOKUP($A474,'[1]פרופיל מציע  + מסמכים שיש להגיש'!$C$6:$H$16555,4))</f>
        <v/>
      </c>
      <c r="O474" s="46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6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23" t="str">
        <f t="shared" si="126"/>
        <v>not submittied</v>
      </c>
      <c r="R474" s="65" t="e">
        <f t="shared" si="127"/>
        <v>#NUM!</v>
      </c>
      <c r="W474" s="67">
        <f t="shared" si="128"/>
        <v>0</v>
      </c>
      <c r="X474" s="23">
        <f t="shared" si="129"/>
        <v>7629</v>
      </c>
      <c r="Y474" s="50" t="e">
        <f t="shared" si="130"/>
        <v>#REF!</v>
      </c>
      <c r="Z474" s="23" t="e">
        <f t="shared" si="131"/>
        <v>#REF!</v>
      </c>
      <c r="AA474" s="28" t="e">
        <f t="shared" si="123"/>
        <v>#REF!</v>
      </c>
      <c r="AB474" s="29" t="e">
        <f t="shared" si="124"/>
        <v>#REF!</v>
      </c>
      <c r="AC474" s="28" t="e">
        <f t="shared" si="132"/>
        <v>#REF!</v>
      </c>
      <c r="AD474" s="23" t="e">
        <f t="shared" si="133"/>
        <v>#REF!</v>
      </c>
      <c r="AE474" s="53">
        <f t="shared" si="134"/>
        <v>0</v>
      </c>
      <c r="AF474" s="53">
        <f t="shared" si="135"/>
        <v>0</v>
      </c>
      <c r="AG474" s="53">
        <f t="shared" si="136"/>
        <v>0</v>
      </c>
      <c r="AH474" s="36" t="e">
        <f t="shared" si="139"/>
        <v>#REF!</v>
      </c>
      <c r="AM474" s="23">
        <f t="shared" si="137"/>
        <v>0</v>
      </c>
    </row>
    <row r="475" spans="1:39" x14ac:dyDescent="0.2">
      <c r="A475" s="23">
        <v>472</v>
      </c>
      <c r="B475" s="23">
        <f>VLOOKUP($A475,'[1]פרופיל מציע  + מסמכים שיש להגיש'!$C$6:$H$16555,2)</f>
        <v>0</v>
      </c>
      <c r="C475" s="23" t="str">
        <f t="shared" si="125"/>
        <v>0</v>
      </c>
      <c r="D475" s="41"/>
      <c r="E475" s="43"/>
      <c r="F475" s="43"/>
      <c r="G475" s="42"/>
      <c r="H475" s="43"/>
      <c r="I475" s="43"/>
      <c r="J475" s="42"/>
      <c r="K475" s="42"/>
      <c r="L475" s="42"/>
      <c r="M475" s="57" t="str">
        <f t="shared" si="138"/>
        <v/>
      </c>
      <c r="N475" s="27" t="str">
        <f>IF(M475="","",VLOOKUP($A475,'[1]פרופיל מציע  + מסמכים שיש להגיש'!$C$6:$H$16555,4))</f>
        <v/>
      </c>
      <c r="O475" s="46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6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23" t="str">
        <f t="shared" si="126"/>
        <v>not submittied</v>
      </c>
      <c r="R475" s="65" t="e">
        <f t="shared" si="127"/>
        <v>#NUM!</v>
      </c>
      <c r="W475" s="67">
        <f t="shared" si="128"/>
        <v>0</v>
      </c>
      <c r="X475" s="23">
        <f t="shared" si="129"/>
        <v>7629</v>
      </c>
      <c r="Y475" s="50" t="e">
        <f t="shared" si="130"/>
        <v>#REF!</v>
      </c>
      <c r="Z475" s="23" t="e">
        <f t="shared" si="131"/>
        <v>#REF!</v>
      </c>
      <c r="AA475" s="28" t="e">
        <f t="shared" si="123"/>
        <v>#REF!</v>
      </c>
      <c r="AB475" s="29" t="e">
        <f t="shared" si="124"/>
        <v>#REF!</v>
      </c>
      <c r="AC475" s="28" t="e">
        <f t="shared" si="132"/>
        <v>#REF!</v>
      </c>
      <c r="AD475" s="23" t="e">
        <f t="shared" si="133"/>
        <v>#REF!</v>
      </c>
      <c r="AE475" s="53">
        <f t="shared" si="134"/>
        <v>0</v>
      </c>
      <c r="AF475" s="53">
        <f t="shared" si="135"/>
        <v>0</v>
      </c>
      <c r="AG475" s="53">
        <f t="shared" si="136"/>
        <v>0</v>
      </c>
      <c r="AH475" s="36" t="e">
        <f t="shared" si="139"/>
        <v>#REF!</v>
      </c>
      <c r="AM475" s="23">
        <f t="shared" si="137"/>
        <v>0</v>
      </c>
    </row>
    <row r="476" spans="1:39" x14ac:dyDescent="0.2">
      <c r="A476" s="23">
        <v>473</v>
      </c>
      <c r="B476" s="23">
        <f>VLOOKUP($A476,'[1]פרופיל מציע  + מסמכים שיש להגיש'!$C$6:$H$16555,2)</f>
        <v>0</v>
      </c>
      <c r="C476" s="23" t="str">
        <f t="shared" si="125"/>
        <v>0</v>
      </c>
      <c r="D476" s="41"/>
      <c r="E476" s="43"/>
      <c r="F476" s="43"/>
      <c r="G476" s="42"/>
      <c r="H476" s="43"/>
      <c r="I476" s="43"/>
      <c r="J476" s="42"/>
      <c r="K476" s="42"/>
      <c r="L476" s="42"/>
      <c r="M476" s="57" t="str">
        <f t="shared" si="138"/>
        <v/>
      </c>
      <c r="N476" s="27" t="str">
        <f>IF(M476="","",VLOOKUP($A476,'[1]פרופיל מציע  + מסמכים שיש להגיש'!$C$6:$H$16555,4))</f>
        <v/>
      </c>
      <c r="O476" s="46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6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23" t="str">
        <f t="shared" si="126"/>
        <v>not submittied</v>
      </c>
      <c r="R476" s="65" t="e">
        <f t="shared" si="127"/>
        <v>#NUM!</v>
      </c>
      <c r="W476" s="67">
        <f t="shared" si="128"/>
        <v>0</v>
      </c>
      <c r="X476" s="23">
        <f t="shared" si="129"/>
        <v>7629</v>
      </c>
      <c r="Y476" s="50" t="e">
        <f t="shared" si="130"/>
        <v>#REF!</v>
      </c>
      <c r="Z476" s="23" t="e">
        <f t="shared" si="131"/>
        <v>#REF!</v>
      </c>
      <c r="AA476" s="28" t="e">
        <f t="shared" si="123"/>
        <v>#REF!</v>
      </c>
      <c r="AB476" s="29" t="e">
        <f t="shared" si="124"/>
        <v>#REF!</v>
      </c>
      <c r="AC476" s="28" t="e">
        <f t="shared" si="132"/>
        <v>#REF!</v>
      </c>
      <c r="AD476" s="23" t="e">
        <f t="shared" si="133"/>
        <v>#REF!</v>
      </c>
      <c r="AE476" s="53">
        <f t="shared" si="134"/>
        <v>0</v>
      </c>
      <c r="AF476" s="53">
        <f t="shared" si="135"/>
        <v>0</v>
      </c>
      <c r="AG476" s="53">
        <f t="shared" si="136"/>
        <v>0</v>
      </c>
      <c r="AH476" s="36" t="e">
        <f t="shared" si="139"/>
        <v>#REF!</v>
      </c>
      <c r="AM476" s="23">
        <f t="shared" si="137"/>
        <v>0</v>
      </c>
    </row>
    <row r="477" spans="1:39" x14ac:dyDescent="0.2">
      <c r="A477" s="23">
        <v>474</v>
      </c>
      <c r="B477" s="23">
        <f>VLOOKUP($A477,'[1]פרופיל מציע  + מסמכים שיש להגיש'!$C$6:$H$16555,2)</f>
        <v>0</v>
      </c>
      <c r="C477" s="23" t="str">
        <f t="shared" si="125"/>
        <v>0</v>
      </c>
      <c r="D477" s="41"/>
      <c r="E477" s="43"/>
      <c r="F477" s="43"/>
      <c r="G477" s="42"/>
      <c r="H477" s="43"/>
      <c r="I477" s="43"/>
      <c r="J477" s="42"/>
      <c r="K477" s="42"/>
      <c r="L477" s="42"/>
      <c r="M477" s="57" t="str">
        <f t="shared" si="138"/>
        <v/>
      </c>
      <c r="N477" s="27" t="str">
        <f>IF(M477="","",VLOOKUP($A477,'[1]פרופיל מציע  + מסמכים שיש להגיש'!$C$6:$H$16555,4))</f>
        <v/>
      </c>
      <c r="O477" s="46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6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23" t="str">
        <f t="shared" si="126"/>
        <v>not submittied</v>
      </c>
      <c r="R477" s="65" t="e">
        <f t="shared" si="127"/>
        <v>#NUM!</v>
      </c>
      <c r="W477" s="67">
        <f t="shared" si="128"/>
        <v>0</v>
      </c>
      <c r="X477" s="23">
        <f t="shared" si="129"/>
        <v>7629</v>
      </c>
      <c r="Y477" s="50" t="e">
        <f t="shared" si="130"/>
        <v>#REF!</v>
      </c>
      <c r="Z477" s="23" t="e">
        <f t="shared" si="131"/>
        <v>#REF!</v>
      </c>
      <c r="AA477" s="28" t="e">
        <f t="shared" si="123"/>
        <v>#REF!</v>
      </c>
      <c r="AB477" s="29" t="e">
        <f t="shared" si="124"/>
        <v>#REF!</v>
      </c>
      <c r="AC477" s="28" t="e">
        <f t="shared" si="132"/>
        <v>#REF!</v>
      </c>
      <c r="AD477" s="23" t="e">
        <f t="shared" si="133"/>
        <v>#REF!</v>
      </c>
      <c r="AE477" s="53">
        <f t="shared" si="134"/>
        <v>0</v>
      </c>
      <c r="AF477" s="53">
        <f t="shared" si="135"/>
        <v>0</v>
      </c>
      <c r="AG477" s="53">
        <f t="shared" si="136"/>
        <v>0</v>
      </c>
      <c r="AH477" s="36" t="e">
        <f t="shared" si="139"/>
        <v>#REF!</v>
      </c>
      <c r="AM477" s="23">
        <f t="shared" si="137"/>
        <v>0</v>
      </c>
    </row>
    <row r="478" spans="1:39" x14ac:dyDescent="0.2">
      <c r="A478" s="23">
        <v>475</v>
      </c>
      <c r="B478" s="23">
        <f>VLOOKUP($A478,'[1]פרופיל מציע  + מסמכים שיש להגיש'!$C$6:$H$16555,2)</f>
        <v>0</v>
      </c>
      <c r="C478" s="23" t="str">
        <f t="shared" si="125"/>
        <v>0</v>
      </c>
      <c r="D478" s="41"/>
      <c r="E478" s="43"/>
      <c r="F478" s="43"/>
      <c r="G478" s="42"/>
      <c r="H478" s="43"/>
      <c r="I478" s="43"/>
      <c r="J478" s="42"/>
      <c r="K478" s="42"/>
      <c r="L478" s="42"/>
      <c r="M478" s="57" t="str">
        <f t="shared" si="138"/>
        <v/>
      </c>
      <c r="N478" s="27" t="str">
        <f>IF(M478="","",VLOOKUP($A478,'[1]פרופיל מציע  + מסמכים שיש להגיש'!$C$6:$H$16555,4))</f>
        <v/>
      </c>
      <c r="O478" s="46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6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23" t="str">
        <f t="shared" si="126"/>
        <v>not submittied</v>
      </c>
      <c r="R478" s="65" t="e">
        <f t="shared" si="127"/>
        <v>#NUM!</v>
      </c>
      <c r="W478" s="67">
        <f t="shared" si="128"/>
        <v>0</v>
      </c>
      <c r="X478" s="23">
        <f t="shared" si="129"/>
        <v>7629</v>
      </c>
      <c r="Y478" s="50" t="e">
        <f t="shared" si="130"/>
        <v>#REF!</v>
      </c>
      <c r="Z478" s="23" t="e">
        <f t="shared" si="131"/>
        <v>#REF!</v>
      </c>
      <c r="AA478" s="28" t="e">
        <f t="shared" si="123"/>
        <v>#REF!</v>
      </c>
      <c r="AB478" s="29" t="e">
        <f t="shared" si="124"/>
        <v>#REF!</v>
      </c>
      <c r="AC478" s="28" t="e">
        <f t="shared" si="132"/>
        <v>#REF!</v>
      </c>
      <c r="AD478" s="23" t="e">
        <f t="shared" si="133"/>
        <v>#REF!</v>
      </c>
      <c r="AE478" s="53">
        <f t="shared" si="134"/>
        <v>0</v>
      </c>
      <c r="AF478" s="53">
        <f t="shared" si="135"/>
        <v>0</v>
      </c>
      <c r="AG478" s="53">
        <f t="shared" si="136"/>
        <v>0</v>
      </c>
      <c r="AH478" s="36" t="e">
        <f t="shared" si="139"/>
        <v>#REF!</v>
      </c>
      <c r="AM478" s="23">
        <f t="shared" si="137"/>
        <v>0</v>
      </c>
    </row>
    <row r="479" spans="1:39" x14ac:dyDescent="0.2">
      <c r="A479" s="23">
        <v>476</v>
      </c>
      <c r="B479" s="23">
        <f>VLOOKUP($A479,'[1]פרופיל מציע  + מסמכים שיש להגיש'!$C$6:$H$16555,2)</f>
        <v>0</v>
      </c>
      <c r="C479" s="23" t="str">
        <f t="shared" si="125"/>
        <v>0</v>
      </c>
      <c r="D479" s="41"/>
      <c r="E479" s="43"/>
      <c r="F479" s="43"/>
      <c r="G479" s="42"/>
      <c r="H479" s="43"/>
      <c r="I479" s="43"/>
      <c r="J479" s="42"/>
      <c r="K479" s="42"/>
      <c r="L479" s="42"/>
      <c r="M479" s="57" t="str">
        <f t="shared" si="138"/>
        <v/>
      </c>
      <c r="N479" s="27" t="str">
        <f>IF(M479="","",VLOOKUP($A479,'[1]פרופיל מציע  + מסמכים שיש להגיש'!$C$6:$H$16555,4))</f>
        <v/>
      </c>
      <c r="O479" s="46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6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23" t="str">
        <f t="shared" si="126"/>
        <v>not submittied</v>
      </c>
      <c r="R479" s="65" t="e">
        <f t="shared" si="127"/>
        <v>#NUM!</v>
      </c>
      <c r="W479" s="67">
        <f t="shared" si="128"/>
        <v>0</v>
      </c>
      <c r="X479" s="23">
        <f t="shared" si="129"/>
        <v>7629</v>
      </c>
      <c r="Y479" s="50" t="e">
        <f t="shared" si="130"/>
        <v>#REF!</v>
      </c>
      <c r="Z479" s="23" t="e">
        <f t="shared" si="131"/>
        <v>#REF!</v>
      </c>
      <c r="AA479" s="28" t="e">
        <f t="shared" si="123"/>
        <v>#REF!</v>
      </c>
      <c r="AB479" s="29" t="e">
        <f t="shared" si="124"/>
        <v>#REF!</v>
      </c>
      <c r="AC479" s="28" t="e">
        <f t="shared" si="132"/>
        <v>#REF!</v>
      </c>
      <c r="AD479" s="23" t="e">
        <f t="shared" si="133"/>
        <v>#REF!</v>
      </c>
      <c r="AE479" s="53">
        <f t="shared" si="134"/>
        <v>0</v>
      </c>
      <c r="AF479" s="53">
        <f t="shared" si="135"/>
        <v>0</v>
      </c>
      <c r="AG479" s="53">
        <f t="shared" si="136"/>
        <v>0</v>
      </c>
      <c r="AH479" s="36" t="e">
        <f t="shared" si="139"/>
        <v>#REF!</v>
      </c>
      <c r="AM479" s="23">
        <f t="shared" si="137"/>
        <v>0</v>
      </c>
    </row>
    <row r="480" spans="1:39" x14ac:dyDescent="0.2">
      <c r="A480" s="23">
        <v>477</v>
      </c>
      <c r="B480" s="23">
        <f>VLOOKUP($A480,'[1]פרופיל מציע  + מסמכים שיש להגיש'!$C$6:$H$16555,2)</f>
        <v>0</v>
      </c>
      <c r="C480" s="23" t="str">
        <f t="shared" si="125"/>
        <v>0</v>
      </c>
      <c r="D480" s="41"/>
      <c r="E480" s="43"/>
      <c r="F480" s="43"/>
      <c r="G480" s="42"/>
      <c r="H480" s="43"/>
      <c r="I480" s="43"/>
      <c r="J480" s="42"/>
      <c r="K480" s="42"/>
      <c r="L480" s="42"/>
      <c r="M480" s="57" t="str">
        <f t="shared" si="138"/>
        <v/>
      </c>
      <c r="N480" s="27" t="str">
        <f>IF(M480="","",VLOOKUP($A480,'[1]פרופיל מציע  + מסמכים שיש להגיש'!$C$6:$H$16555,4))</f>
        <v/>
      </c>
      <c r="O480" s="46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6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23" t="str">
        <f t="shared" si="126"/>
        <v>not submittied</v>
      </c>
      <c r="R480" s="65" t="e">
        <f t="shared" si="127"/>
        <v>#NUM!</v>
      </c>
      <c r="W480" s="67">
        <f t="shared" si="128"/>
        <v>0</v>
      </c>
      <c r="X480" s="23">
        <f t="shared" si="129"/>
        <v>7629</v>
      </c>
      <c r="Y480" s="50" t="e">
        <f t="shared" si="130"/>
        <v>#REF!</v>
      </c>
      <c r="Z480" s="23" t="e">
        <f t="shared" si="131"/>
        <v>#REF!</v>
      </c>
      <c r="AA480" s="28" t="e">
        <f t="shared" si="123"/>
        <v>#REF!</v>
      </c>
      <c r="AB480" s="29" t="e">
        <f t="shared" si="124"/>
        <v>#REF!</v>
      </c>
      <c r="AC480" s="28" t="e">
        <f t="shared" si="132"/>
        <v>#REF!</v>
      </c>
      <c r="AD480" s="23" t="e">
        <f t="shared" si="133"/>
        <v>#REF!</v>
      </c>
      <c r="AE480" s="53">
        <f t="shared" si="134"/>
        <v>0</v>
      </c>
      <c r="AF480" s="53">
        <f t="shared" si="135"/>
        <v>0</v>
      </c>
      <c r="AG480" s="53">
        <f t="shared" si="136"/>
        <v>0</v>
      </c>
      <c r="AH480" s="36" t="e">
        <f t="shared" si="139"/>
        <v>#REF!</v>
      </c>
      <c r="AM480" s="23">
        <f t="shared" si="137"/>
        <v>0</v>
      </c>
    </row>
    <row r="481" spans="1:39" x14ac:dyDescent="0.2">
      <c r="A481" s="23">
        <v>478</v>
      </c>
      <c r="B481" s="23">
        <f>VLOOKUP($A481,'[1]פרופיל מציע  + מסמכים שיש להגיש'!$C$6:$H$16555,2)</f>
        <v>0</v>
      </c>
      <c r="C481" s="23" t="str">
        <f t="shared" si="125"/>
        <v>0</v>
      </c>
      <c r="D481" s="41"/>
      <c r="E481" s="43"/>
      <c r="F481" s="43"/>
      <c r="G481" s="42"/>
      <c r="H481" s="43"/>
      <c r="I481" s="43"/>
      <c r="J481" s="42"/>
      <c r="K481" s="42"/>
      <c r="L481" s="42"/>
      <c r="M481" s="57" t="str">
        <f t="shared" si="138"/>
        <v/>
      </c>
      <c r="N481" s="27" t="str">
        <f>IF(M481="","",VLOOKUP($A481,'[1]פרופיל מציע  + מסמכים שיש להגיש'!$C$6:$H$16555,4))</f>
        <v/>
      </c>
      <c r="O481" s="46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6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23" t="str">
        <f t="shared" si="126"/>
        <v>not submittied</v>
      </c>
      <c r="R481" s="65" t="e">
        <f t="shared" si="127"/>
        <v>#NUM!</v>
      </c>
      <c r="W481" s="67">
        <f t="shared" si="128"/>
        <v>0</v>
      </c>
      <c r="X481" s="23">
        <f t="shared" si="129"/>
        <v>7629</v>
      </c>
      <c r="Y481" s="50" t="e">
        <f t="shared" si="130"/>
        <v>#REF!</v>
      </c>
      <c r="Z481" s="23" t="e">
        <f t="shared" si="131"/>
        <v>#REF!</v>
      </c>
      <c r="AA481" s="28" t="e">
        <f t="shared" si="123"/>
        <v>#REF!</v>
      </c>
      <c r="AB481" s="29" t="e">
        <f t="shared" si="124"/>
        <v>#REF!</v>
      </c>
      <c r="AC481" s="28" t="e">
        <f t="shared" si="132"/>
        <v>#REF!</v>
      </c>
      <c r="AD481" s="23" t="e">
        <f t="shared" si="133"/>
        <v>#REF!</v>
      </c>
      <c r="AE481" s="53">
        <f t="shared" si="134"/>
        <v>0</v>
      </c>
      <c r="AF481" s="53">
        <f t="shared" si="135"/>
        <v>0</v>
      </c>
      <c r="AG481" s="53">
        <f t="shared" si="136"/>
        <v>0</v>
      </c>
      <c r="AH481" s="36" t="e">
        <f t="shared" si="139"/>
        <v>#REF!</v>
      </c>
      <c r="AM481" s="23">
        <f t="shared" si="137"/>
        <v>0</v>
      </c>
    </row>
    <row r="482" spans="1:39" x14ac:dyDescent="0.2">
      <c r="A482" s="23">
        <v>479</v>
      </c>
      <c r="B482" s="23">
        <f>VLOOKUP($A482,'[1]פרופיל מציע  + מסמכים שיש להגיש'!$C$6:$H$16555,2)</f>
        <v>0</v>
      </c>
      <c r="C482" s="23" t="str">
        <f t="shared" si="125"/>
        <v>0</v>
      </c>
      <c r="D482" s="41"/>
      <c r="E482" s="43"/>
      <c r="F482" s="43"/>
      <c r="G482" s="42"/>
      <c r="H482" s="43"/>
      <c r="I482" s="43"/>
      <c r="J482" s="42"/>
      <c r="K482" s="42"/>
      <c r="L482" s="42"/>
      <c r="M482" s="57" t="str">
        <f t="shared" si="138"/>
        <v/>
      </c>
      <c r="N482" s="27" t="str">
        <f>IF(M482="","",VLOOKUP($A482,'[1]פרופיל מציע  + מסמכים שיש להגיש'!$C$6:$H$16555,4))</f>
        <v/>
      </c>
      <c r="O482" s="46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6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23" t="str">
        <f t="shared" si="126"/>
        <v>not submittied</v>
      </c>
      <c r="R482" s="65" t="e">
        <f t="shared" si="127"/>
        <v>#NUM!</v>
      </c>
      <c r="W482" s="67">
        <f t="shared" si="128"/>
        <v>0</v>
      </c>
      <c r="X482" s="23">
        <f t="shared" si="129"/>
        <v>7629</v>
      </c>
      <c r="Y482" s="50" t="e">
        <f t="shared" si="130"/>
        <v>#REF!</v>
      </c>
      <c r="Z482" s="23" t="e">
        <f t="shared" si="131"/>
        <v>#REF!</v>
      </c>
      <c r="AA482" s="28" t="e">
        <f t="shared" si="123"/>
        <v>#REF!</v>
      </c>
      <c r="AB482" s="29" t="e">
        <f t="shared" si="124"/>
        <v>#REF!</v>
      </c>
      <c r="AC482" s="28" t="e">
        <f t="shared" si="132"/>
        <v>#REF!</v>
      </c>
      <c r="AD482" s="23" t="e">
        <f t="shared" si="133"/>
        <v>#REF!</v>
      </c>
      <c r="AE482" s="53">
        <f t="shared" si="134"/>
        <v>0</v>
      </c>
      <c r="AF482" s="53">
        <f t="shared" si="135"/>
        <v>0</v>
      </c>
      <c r="AG482" s="53">
        <f t="shared" si="136"/>
        <v>0</v>
      </c>
      <c r="AH482" s="36" t="e">
        <f t="shared" si="139"/>
        <v>#REF!</v>
      </c>
      <c r="AM482" s="23">
        <f t="shared" si="137"/>
        <v>0</v>
      </c>
    </row>
    <row r="483" spans="1:39" x14ac:dyDescent="0.2">
      <c r="A483" s="23">
        <v>480</v>
      </c>
      <c r="B483" s="23">
        <f>VLOOKUP($A483,'[1]פרופיל מציע  + מסמכים שיש להגיש'!$C$6:$H$16555,2)</f>
        <v>0</v>
      </c>
      <c r="C483" s="23" t="str">
        <f t="shared" si="125"/>
        <v>0</v>
      </c>
      <c r="D483" s="41"/>
      <c r="E483" s="43"/>
      <c r="F483" s="43"/>
      <c r="G483" s="42"/>
      <c r="H483" s="43"/>
      <c r="I483" s="43"/>
      <c r="J483" s="42"/>
      <c r="K483" s="42"/>
      <c r="L483" s="42"/>
      <c r="M483" s="57" t="str">
        <f t="shared" si="138"/>
        <v/>
      </c>
      <c r="N483" s="27" t="str">
        <f>IF(M483="","",VLOOKUP($A483,'[1]פרופיל מציע  + מסמכים שיש להגיש'!$C$6:$H$16555,4))</f>
        <v/>
      </c>
      <c r="O483" s="46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6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23" t="str">
        <f t="shared" si="126"/>
        <v>not submittied</v>
      </c>
      <c r="R483" s="65" t="e">
        <f t="shared" si="127"/>
        <v>#NUM!</v>
      </c>
      <c r="W483" s="67">
        <f t="shared" si="128"/>
        <v>0</v>
      </c>
      <c r="X483" s="23">
        <f t="shared" si="129"/>
        <v>7629</v>
      </c>
      <c r="Y483" s="50" t="e">
        <f t="shared" si="130"/>
        <v>#REF!</v>
      </c>
      <c r="Z483" s="23" t="e">
        <f t="shared" si="131"/>
        <v>#REF!</v>
      </c>
      <c r="AA483" s="28" t="e">
        <f t="shared" si="123"/>
        <v>#REF!</v>
      </c>
      <c r="AB483" s="29" t="e">
        <f t="shared" si="124"/>
        <v>#REF!</v>
      </c>
      <c r="AC483" s="28" t="e">
        <f t="shared" si="132"/>
        <v>#REF!</v>
      </c>
      <c r="AD483" s="23" t="e">
        <f t="shared" si="133"/>
        <v>#REF!</v>
      </c>
      <c r="AE483" s="53">
        <f t="shared" si="134"/>
        <v>0</v>
      </c>
      <c r="AF483" s="53">
        <f t="shared" si="135"/>
        <v>0</v>
      </c>
      <c r="AG483" s="53">
        <f t="shared" si="136"/>
        <v>0</v>
      </c>
      <c r="AH483" s="36" t="e">
        <f t="shared" si="139"/>
        <v>#REF!</v>
      </c>
      <c r="AM483" s="23">
        <f t="shared" si="137"/>
        <v>0</v>
      </c>
    </row>
    <row r="484" spans="1:39" x14ac:dyDescent="0.2">
      <c r="A484" s="23">
        <v>481</v>
      </c>
      <c r="B484" s="23">
        <f>VLOOKUP($A484,'[1]פרופיל מציע  + מסמכים שיש להגיש'!$C$6:$H$16555,2)</f>
        <v>0</v>
      </c>
      <c r="C484" s="23" t="str">
        <f t="shared" si="125"/>
        <v>0</v>
      </c>
      <c r="D484" s="41"/>
      <c r="E484" s="43"/>
      <c r="F484" s="43"/>
      <c r="G484" s="42"/>
      <c r="H484" s="43"/>
      <c r="I484" s="43"/>
      <c r="J484" s="42"/>
      <c r="K484" s="42"/>
      <c r="L484" s="42"/>
      <c r="M484" s="57" t="str">
        <f t="shared" si="138"/>
        <v/>
      </c>
      <c r="N484" s="27" t="str">
        <f>IF(M484="","",VLOOKUP($A484,'[1]פרופיל מציע  + מסמכים שיש להגיש'!$C$6:$H$16555,4))</f>
        <v/>
      </c>
      <c r="O484" s="46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6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23" t="str">
        <f t="shared" si="126"/>
        <v>not submittied</v>
      </c>
      <c r="R484" s="65" t="e">
        <f t="shared" si="127"/>
        <v>#NUM!</v>
      </c>
      <c r="W484" s="67">
        <f t="shared" si="128"/>
        <v>0</v>
      </c>
      <c r="X484" s="23">
        <f t="shared" si="129"/>
        <v>7629</v>
      </c>
      <c r="Y484" s="50" t="e">
        <f t="shared" si="130"/>
        <v>#REF!</v>
      </c>
      <c r="Z484" s="23" t="e">
        <f t="shared" si="131"/>
        <v>#REF!</v>
      </c>
      <c r="AA484" s="28" t="e">
        <f t="shared" si="123"/>
        <v>#REF!</v>
      </c>
      <c r="AB484" s="29" t="e">
        <f t="shared" si="124"/>
        <v>#REF!</v>
      </c>
      <c r="AC484" s="28" t="e">
        <f t="shared" si="132"/>
        <v>#REF!</v>
      </c>
      <c r="AD484" s="23" t="e">
        <f t="shared" si="133"/>
        <v>#REF!</v>
      </c>
      <c r="AE484" s="53">
        <f t="shared" si="134"/>
        <v>0</v>
      </c>
      <c r="AF484" s="53">
        <f t="shared" si="135"/>
        <v>0</v>
      </c>
      <c r="AG484" s="53">
        <f t="shared" si="136"/>
        <v>0</v>
      </c>
      <c r="AH484" s="36" t="e">
        <f t="shared" si="139"/>
        <v>#REF!</v>
      </c>
      <c r="AM484" s="23">
        <f t="shared" si="137"/>
        <v>0</v>
      </c>
    </row>
    <row r="485" spans="1:39" x14ac:dyDescent="0.2">
      <c r="A485" s="23">
        <v>482</v>
      </c>
      <c r="B485" s="23">
        <f>VLOOKUP($A485,'[1]פרופיל מציע  + מסמכים שיש להגיש'!$C$6:$H$16555,2)</f>
        <v>0</v>
      </c>
      <c r="C485" s="23" t="str">
        <f t="shared" si="125"/>
        <v>0</v>
      </c>
      <c r="D485" s="41"/>
      <c r="E485" s="43"/>
      <c r="F485" s="43"/>
      <c r="G485" s="42"/>
      <c r="H485" s="43"/>
      <c r="I485" s="43"/>
      <c r="J485" s="42"/>
      <c r="K485" s="42"/>
      <c r="L485" s="42"/>
      <c r="M485" s="57" t="str">
        <f t="shared" si="138"/>
        <v/>
      </c>
      <c r="N485" s="27" t="str">
        <f>IF(M485="","",VLOOKUP($A485,'[1]פרופיל מציע  + מסמכים שיש להגיש'!$C$6:$H$16555,4))</f>
        <v/>
      </c>
      <c r="O485" s="46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6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23" t="str">
        <f t="shared" si="126"/>
        <v>not submittied</v>
      </c>
      <c r="R485" s="65" t="e">
        <f t="shared" si="127"/>
        <v>#NUM!</v>
      </c>
      <c r="W485" s="67">
        <f t="shared" si="128"/>
        <v>0</v>
      </c>
      <c r="X485" s="23">
        <f t="shared" si="129"/>
        <v>7629</v>
      </c>
      <c r="Y485" s="50" t="e">
        <f t="shared" si="130"/>
        <v>#REF!</v>
      </c>
      <c r="Z485" s="23" t="e">
        <f t="shared" si="131"/>
        <v>#REF!</v>
      </c>
      <c r="AA485" s="28" t="e">
        <f t="shared" si="123"/>
        <v>#REF!</v>
      </c>
      <c r="AB485" s="29" t="e">
        <f t="shared" si="124"/>
        <v>#REF!</v>
      </c>
      <c r="AC485" s="28" t="e">
        <f t="shared" si="132"/>
        <v>#REF!</v>
      </c>
      <c r="AD485" s="23" t="e">
        <f t="shared" si="133"/>
        <v>#REF!</v>
      </c>
      <c r="AE485" s="53">
        <f t="shared" si="134"/>
        <v>0</v>
      </c>
      <c r="AF485" s="53">
        <f t="shared" si="135"/>
        <v>0</v>
      </c>
      <c r="AG485" s="53">
        <f t="shared" si="136"/>
        <v>0</v>
      </c>
      <c r="AH485" s="36" t="e">
        <f t="shared" si="139"/>
        <v>#REF!</v>
      </c>
      <c r="AM485" s="23">
        <f t="shared" si="137"/>
        <v>0</v>
      </c>
    </row>
    <row r="486" spans="1:39" x14ac:dyDescent="0.2">
      <c r="A486" s="23">
        <v>483</v>
      </c>
      <c r="B486" s="23">
        <f>VLOOKUP($A486,'[1]פרופיל מציע  + מסמכים שיש להגיש'!$C$6:$H$16555,2)</f>
        <v>0</v>
      </c>
      <c r="C486" s="23" t="str">
        <f t="shared" si="125"/>
        <v>0</v>
      </c>
      <c r="D486" s="41"/>
      <c r="E486" s="43"/>
      <c r="F486" s="43"/>
      <c r="G486" s="42"/>
      <c r="H486" s="43"/>
      <c r="I486" s="43"/>
      <c r="J486" s="42"/>
      <c r="K486" s="42"/>
      <c r="L486" s="42"/>
      <c r="M486" s="57" t="str">
        <f t="shared" si="138"/>
        <v/>
      </c>
      <c r="N486" s="27" t="str">
        <f>IF(M486="","",VLOOKUP($A486,'[1]פרופיל מציע  + מסמכים שיש להגיש'!$C$6:$H$16555,4))</f>
        <v/>
      </c>
      <c r="O486" s="46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6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23" t="str">
        <f t="shared" si="126"/>
        <v>not submittied</v>
      </c>
      <c r="R486" s="65" t="e">
        <f t="shared" si="127"/>
        <v>#NUM!</v>
      </c>
      <c r="W486" s="67">
        <f t="shared" si="128"/>
        <v>0</v>
      </c>
      <c r="X486" s="23">
        <f t="shared" si="129"/>
        <v>7629</v>
      </c>
      <c r="Y486" s="50" t="e">
        <f t="shared" si="130"/>
        <v>#REF!</v>
      </c>
      <c r="Z486" s="23" t="e">
        <f t="shared" si="131"/>
        <v>#REF!</v>
      </c>
      <c r="AA486" s="28" t="e">
        <f t="shared" si="123"/>
        <v>#REF!</v>
      </c>
      <c r="AB486" s="29" t="e">
        <f t="shared" si="124"/>
        <v>#REF!</v>
      </c>
      <c r="AC486" s="28" t="e">
        <f t="shared" si="132"/>
        <v>#REF!</v>
      </c>
      <c r="AD486" s="23" t="e">
        <f t="shared" si="133"/>
        <v>#REF!</v>
      </c>
      <c r="AE486" s="53">
        <f t="shared" si="134"/>
        <v>0</v>
      </c>
      <c r="AF486" s="53">
        <f t="shared" si="135"/>
        <v>0</v>
      </c>
      <c r="AG486" s="53">
        <f t="shared" si="136"/>
        <v>0</v>
      </c>
      <c r="AH486" s="36" t="e">
        <f t="shared" si="139"/>
        <v>#REF!</v>
      </c>
      <c r="AM486" s="23">
        <f t="shared" si="137"/>
        <v>0</v>
      </c>
    </row>
    <row r="487" spans="1:39" x14ac:dyDescent="0.2">
      <c r="A487" s="23">
        <v>484</v>
      </c>
      <c r="B487" s="23">
        <f>VLOOKUP($A487,'[1]פרופיל מציע  + מסמכים שיש להגיש'!$C$6:$H$16555,2)</f>
        <v>0</v>
      </c>
      <c r="C487" s="23" t="str">
        <f t="shared" si="125"/>
        <v>0</v>
      </c>
      <c r="D487" s="41"/>
      <c r="E487" s="43"/>
      <c r="F487" s="43"/>
      <c r="G487" s="42"/>
      <c r="H487" s="43"/>
      <c r="I487" s="43"/>
      <c r="J487" s="42"/>
      <c r="K487" s="42"/>
      <c r="L487" s="42"/>
      <c r="M487" s="57" t="str">
        <f t="shared" si="138"/>
        <v/>
      </c>
      <c r="N487" s="27" t="str">
        <f>IF(M487="","",VLOOKUP($A487,'[1]פרופיל מציע  + מסמכים שיש להגיש'!$C$6:$H$16555,4))</f>
        <v/>
      </c>
      <c r="O487" s="46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6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23" t="str">
        <f t="shared" si="126"/>
        <v>not submittied</v>
      </c>
      <c r="R487" s="65" t="e">
        <f t="shared" si="127"/>
        <v>#NUM!</v>
      </c>
      <c r="W487" s="67">
        <f t="shared" si="128"/>
        <v>0</v>
      </c>
      <c r="X487" s="23">
        <f t="shared" si="129"/>
        <v>7629</v>
      </c>
      <c r="Y487" s="50" t="e">
        <f t="shared" si="130"/>
        <v>#REF!</v>
      </c>
      <c r="Z487" s="23" t="e">
        <f t="shared" si="131"/>
        <v>#REF!</v>
      </c>
      <c r="AA487" s="28" t="e">
        <f t="shared" si="123"/>
        <v>#REF!</v>
      </c>
      <c r="AB487" s="29" t="e">
        <f t="shared" si="124"/>
        <v>#REF!</v>
      </c>
      <c r="AC487" s="28" t="e">
        <f t="shared" si="132"/>
        <v>#REF!</v>
      </c>
      <c r="AD487" s="23" t="e">
        <f t="shared" si="133"/>
        <v>#REF!</v>
      </c>
      <c r="AE487" s="53">
        <f t="shared" si="134"/>
        <v>0</v>
      </c>
      <c r="AF487" s="53">
        <f t="shared" si="135"/>
        <v>0</v>
      </c>
      <c r="AG487" s="53">
        <f t="shared" si="136"/>
        <v>0</v>
      </c>
      <c r="AH487" s="36" t="e">
        <f t="shared" si="139"/>
        <v>#REF!</v>
      </c>
      <c r="AM487" s="23">
        <f t="shared" si="137"/>
        <v>0</v>
      </c>
    </row>
    <row r="488" spans="1:39" x14ac:dyDescent="0.2">
      <c r="A488" s="23">
        <v>485</v>
      </c>
      <c r="B488" s="23">
        <f>VLOOKUP($A488,'[1]פרופיל מציע  + מסמכים שיש להגיש'!$C$6:$H$16555,2)</f>
        <v>0</v>
      </c>
      <c r="C488" s="23" t="str">
        <f t="shared" si="125"/>
        <v>0</v>
      </c>
      <c r="D488" s="41"/>
      <c r="E488" s="43"/>
      <c r="F488" s="43"/>
      <c r="G488" s="42"/>
      <c r="H488" s="43"/>
      <c r="I488" s="43"/>
      <c r="J488" s="42"/>
      <c r="K488" s="42"/>
      <c r="L488" s="42"/>
      <c r="M488" s="57" t="str">
        <f t="shared" si="138"/>
        <v/>
      </c>
      <c r="N488" s="27" t="str">
        <f>IF(M488="","",VLOOKUP($A488,'[1]פרופיל מציע  + מסמכים שיש להגיש'!$C$6:$H$16555,4))</f>
        <v/>
      </c>
      <c r="O488" s="46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6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23" t="str">
        <f t="shared" si="126"/>
        <v>not submittied</v>
      </c>
      <c r="R488" s="65" t="e">
        <f t="shared" si="127"/>
        <v>#NUM!</v>
      </c>
      <c r="W488" s="67">
        <f t="shared" si="128"/>
        <v>0</v>
      </c>
      <c r="X488" s="23">
        <f t="shared" si="129"/>
        <v>7629</v>
      </c>
      <c r="Y488" s="50" t="e">
        <f t="shared" si="130"/>
        <v>#REF!</v>
      </c>
      <c r="Z488" s="23" t="e">
        <f t="shared" si="131"/>
        <v>#REF!</v>
      </c>
      <c r="AA488" s="28" t="e">
        <f t="shared" si="123"/>
        <v>#REF!</v>
      </c>
      <c r="AB488" s="29" t="e">
        <f t="shared" si="124"/>
        <v>#REF!</v>
      </c>
      <c r="AC488" s="28" t="e">
        <f t="shared" si="132"/>
        <v>#REF!</v>
      </c>
      <c r="AD488" s="23" t="e">
        <f t="shared" si="133"/>
        <v>#REF!</v>
      </c>
      <c r="AE488" s="53">
        <f t="shared" si="134"/>
        <v>0</v>
      </c>
      <c r="AF488" s="53">
        <f t="shared" si="135"/>
        <v>0</v>
      </c>
      <c r="AG488" s="53">
        <f t="shared" si="136"/>
        <v>0</v>
      </c>
      <c r="AH488" s="36" t="e">
        <f t="shared" si="139"/>
        <v>#REF!</v>
      </c>
      <c r="AM488" s="23">
        <f t="shared" si="137"/>
        <v>0</v>
      </c>
    </row>
    <row r="489" spans="1:39" x14ac:dyDescent="0.2">
      <c r="A489" s="23">
        <v>486</v>
      </c>
      <c r="B489" s="23">
        <f>VLOOKUP($A489,'[1]פרופיל מציע  + מסמכים שיש להגיש'!$C$6:$H$16555,2)</f>
        <v>0</v>
      </c>
      <c r="C489" s="23" t="str">
        <f t="shared" si="125"/>
        <v>0</v>
      </c>
      <c r="D489" s="41"/>
      <c r="E489" s="43"/>
      <c r="F489" s="43"/>
      <c r="G489" s="42"/>
      <c r="H489" s="43"/>
      <c r="I489" s="43"/>
      <c r="J489" s="42"/>
      <c r="K489" s="42"/>
      <c r="L489" s="42"/>
      <c r="M489" s="57" t="str">
        <f t="shared" si="138"/>
        <v/>
      </c>
      <c r="N489" s="27" t="str">
        <f>IF(M489="","",VLOOKUP($A489,'[1]פרופיל מציע  + מסמכים שיש להגיש'!$C$6:$H$16555,4))</f>
        <v/>
      </c>
      <c r="O489" s="46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6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23" t="str">
        <f t="shared" si="126"/>
        <v>not submittied</v>
      </c>
      <c r="R489" s="65" t="e">
        <f t="shared" si="127"/>
        <v>#NUM!</v>
      </c>
      <c r="W489" s="67">
        <f t="shared" si="128"/>
        <v>0</v>
      </c>
      <c r="X489" s="23">
        <f t="shared" si="129"/>
        <v>7629</v>
      </c>
      <c r="Y489" s="50" t="e">
        <f t="shared" si="130"/>
        <v>#REF!</v>
      </c>
      <c r="Z489" s="23" t="e">
        <f t="shared" si="131"/>
        <v>#REF!</v>
      </c>
      <c r="AA489" s="28" t="e">
        <f t="shared" si="123"/>
        <v>#REF!</v>
      </c>
      <c r="AB489" s="29" t="e">
        <f t="shared" si="124"/>
        <v>#REF!</v>
      </c>
      <c r="AC489" s="28" t="e">
        <f t="shared" si="132"/>
        <v>#REF!</v>
      </c>
      <c r="AD489" s="23" t="e">
        <f t="shared" si="133"/>
        <v>#REF!</v>
      </c>
      <c r="AE489" s="53">
        <f t="shared" si="134"/>
        <v>0</v>
      </c>
      <c r="AF489" s="53">
        <f t="shared" si="135"/>
        <v>0</v>
      </c>
      <c r="AG489" s="53">
        <f t="shared" si="136"/>
        <v>0</v>
      </c>
      <c r="AH489" s="36" t="e">
        <f t="shared" si="139"/>
        <v>#REF!</v>
      </c>
      <c r="AM489" s="23">
        <f t="shared" si="137"/>
        <v>0</v>
      </c>
    </row>
    <row r="490" spans="1:39" x14ac:dyDescent="0.2">
      <c r="A490" s="23">
        <v>487</v>
      </c>
      <c r="B490" s="23">
        <f>VLOOKUP($A490,'[1]פרופיל מציע  + מסמכים שיש להגיש'!$C$6:$H$16555,2)</f>
        <v>0</v>
      </c>
      <c r="C490" s="23" t="str">
        <f t="shared" si="125"/>
        <v>0</v>
      </c>
      <c r="D490" s="41"/>
      <c r="E490" s="43"/>
      <c r="F490" s="43"/>
      <c r="G490" s="42"/>
      <c r="H490" s="43"/>
      <c r="I490" s="43"/>
      <c r="J490" s="42"/>
      <c r="K490" s="42"/>
      <c r="L490" s="42"/>
      <c r="M490" s="57" t="str">
        <f t="shared" si="138"/>
        <v/>
      </c>
      <c r="N490" s="27" t="str">
        <f>IF(M490="","",VLOOKUP($A490,'[1]פרופיל מציע  + מסמכים שיש להגיש'!$C$6:$H$16555,4))</f>
        <v/>
      </c>
      <c r="O490" s="46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6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23" t="str">
        <f t="shared" si="126"/>
        <v>not submittied</v>
      </c>
      <c r="R490" s="65" t="e">
        <f t="shared" si="127"/>
        <v>#NUM!</v>
      </c>
      <c r="W490" s="67">
        <f t="shared" si="128"/>
        <v>0</v>
      </c>
      <c r="X490" s="23">
        <f t="shared" si="129"/>
        <v>7629</v>
      </c>
      <c r="Y490" s="50" t="e">
        <f t="shared" si="130"/>
        <v>#REF!</v>
      </c>
      <c r="Z490" s="23" t="e">
        <f t="shared" si="131"/>
        <v>#REF!</v>
      </c>
      <c r="AA490" s="28" t="e">
        <f t="shared" si="123"/>
        <v>#REF!</v>
      </c>
      <c r="AB490" s="29" t="e">
        <f t="shared" si="124"/>
        <v>#REF!</v>
      </c>
      <c r="AC490" s="28" t="e">
        <f t="shared" si="132"/>
        <v>#REF!</v>
      </c>
      <c r="AD490" s="23" t="e">
        <f t="shared" si="133"/>
        <v>#REF!</v>
      </c>
      <c r="AE490" s="53">
        <f t="shared" si="134"/>
        <v>0</v>
      </c>
      <c r="AF490" s="53">
        <f t="shared" si="135"/>
        <v>0</v>
      </c>
      <c r="AG490" s="53">
        <f t="shared" si="136"/>
        <v>0</v>
      </c>
      <c r="AH490" s="36" t="e">
        <f t="shared" si="139"/>
        <v>#REF!</v>
      </c>
      <c r="AM490" s="23">
        <f t="shared" si="137"/>
        <v>0</v>
      </c>
    </row>
    <row r="491" spans="1:39" x14ac:dyDescent="0.2">
      <c r="A491" s="23">
        <v>488</v>
      </c>
      <c r="B491" s="23">
        <f>VLOOKUP($A491,'[1]פרופיל מציע  + מסמכים שיש להגיש'!$C$6:$H$16555,2)</f>
        <v>0</v>
      </c>
      <c r="C491" s="23" t="str">
        <f t="shared" si="125"/>
        <v>0</v>
      </c>
      <c r="D491" s="41"/>
      <c r="E491" s="43"/>
      <c r="F491" s="43"/>
      <c r="G491" s="42"/>
      <c r="H491" s="43"/>
      <c r="I491" s="43"/>
      <c r="J491" s="42"/>
      <c r="K491" s="42"/>
      <c r="L491" s="42"/>
      <c r="M491" s="57" t="str">
        <f t="shared" si="138"/>
        <v/>
      </c>
      <c r="N491" s="27" t="str">
        <f>IF(M491="","",VLOOKUP($A491,'[1]פרופיל מציע  + מסמכים שיש להגיש'!$C$6:$H$16555,4))</f>
        <v/>
      </c>
      <c r="O491" s="46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6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23" t="str">
        <f t="shared" si="126"/>
        <v>not submittied</v>
      </c>
      <c r="R491" s="65" t="e">
        <f t="shared" si="127"/>
        <v>#NUM!</v>
      </c>
      <c r="W491" s="67">
        <f t="shared" si="128"/>
        <v>0</v>
      </c>
      <c r="X491" s="23">
        <f t="shared" si="129"/>
        <v>7629</v>
      </c>
      <c r="Y491" s="50" t="e">
        <f t="shared" si="130"/>
        <v>#REF!</v>
      </c>
      <c r="Z491" s="23" t="e">
        <f t="shared" si="131"/>
        <v>#REF!</v>
      </c>
      <c r="AA491" s="28" t="e">
        <f t="shared" si="123"/>
        <v>#REF!</v>
      </c>
      <c r="AB491" s="29" t="e">
        <f t="shared" si="124"/>
        <v>#REF!</v>
      </c>
      <c r="AC491" s="28" t="e">
        <f t="shared" si="132"/>
        <v>#REF!</v>
      </c>
      <c r="AD491" s="23" t="e">
        <f t="shared" si="133"/>
        <v>#REF!</v>
      </c>
      <c r="AE491" s="53">
        <f t="shared" si="134"/>
        <v>0</v>
      </c>
      <c r="AF491" s="53">
        <f t="shared" si="135"/>
        <v>0</v>
      </c>
      <c r="AG491" s="53">
        <f t="shared" si="136"/>
        <v>0</v>
      </c>
      <c r="AH491" s="36" t="e">
        <f t="shared" si="139"/>
        <v>#REF!</v>
      </c>
      <c r="AM491" s="23">
        <f t="shared" si="137"/>
        <v>0</v>
      </c>
    </row>
    <row r="492" spans="1:39" x14ac:dyDescent="0.2">
      <c r="A492" s="23">
        <v>489</v>
      </c>
      <c r="B492" s="23">
        <f>VLOOKUP($A492,'[1]פרופיל מציע  + מסמכים שיש להגיש'!$C$6:$H$16555,2)</f>
        <v>0</v>
      </c>
      <c r="C492" s="23" t="str">
        <f t="shared" si="125"/>
        <v>0</v>
      </c>
      <c r="D492" s="41"/>
      <c r="E492" s="43"/>
      <c r="F492" s="43"/>
      <c r="G492" s="42"/>
      <c r="H492" s="43"/>
      <c r="I492" s="43"/>
      <c r="J492" s="42"/>
      <c r="K492" s="42"/>
      <c r="L492" s="42"/>
      <c r="M492" s="57" t="str">
        <f t="shared" si="138"/>
        <v/>
      </c>
      <c r="N492" s="27" t="str">
        <f>IF(M492="","",VLOOKUP($A492,'[1]פרופיל מציע  + מסמכים שיש להגיש'!$C$6:$H$16555,4))</f>
        <v/>
      </c>
      <c r="O492" s="46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6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23" t="str">
        <f t="shared" si="126"/>
        <v>not submittied</v>
      </c>
      <c r="R492" s="65" t="e">
        <f t="shared" si="127"/>
        <v>#NUM!</v>
      </c>
      <c r="W492" s="67">
        <f t="shared" si="128"/>
        <v>0</v>
      </c>
      <c r="X492" s="23">
        <f t="shared" si="129"/>
        <v>7629</v>
      </c>
      <c r="Y492" s="50" t="e">
        <f t="shared" si="130"/>
        <v>#REF!</v>
      </c>
      <c r="Z492" s="23" t="e">
        <f t="shared" si="131"/>
        <v>#REF!</v>
      </c>
      <c r="AA492" s="28" t="e">
        <f t="shared" si="123"/>
        <v>#REF!</v>
      </c>
      <c r="AB492" s="29" t="e">
        <f t="shared" si="124"/>
        <v>#REF!</v>
      </c>
      <c r="AC492" s="28" t="e">
        <f t="shared" si="132"/>
        <v>#REF!</v>
      </c>
      <c r="AD492" s="23" t="e">
        <f t="shared" si="133"/>
        <v>#REF!</v>
      </c>
      <c r="AE492" s="53">
        <f t="shared" si="134"/>
        <v>0</v>
      </c>
      <c r="AF492" s="53">
        <f t="shared" si="135"/>
        <v>0</v>
      </c>
      <c r="AG492" s="53">
        <f t="shared" si="136"/>
        <v>0</v>
      </c>
      <c r="AH492" s="36" t="e">
        <f t="shared" si="139"/>
        <v>#REF!</v>
      </c>
      <c r="AM492" s="23">
        <f t="shared" si="137"/>
        <v>0</v>
      </c>
    </row>
    <row r="493" spans="1:39" x14ac:dyDescent="0.2">
      <c r="A493" s="23">
        <v>490</v>
      </c>
      <c r="B493" s="23">
        <f>VLOOKUP($A493,'[1]פרופיל מציע  + מסמכים שיש להגיש'!$C$6:$H$16555,2)</f>
        <v>0</v>
      </c>
      <c r="C493" s="23" t="str">
        <f t="shared" si="125"/>
        <v>0</v>
      </c>
      <c r="D493" s="41"/>
      <c r="E493" s="43"/>
      <c r="F493" s="43"/>
      <c r="G493" s="42"/>
      <c r="H493" s="43"/>
      <c r="I493" s="43"/>
      <c r="J493" s="42"/>
      <c r="K493" s="42"/>
      <c r="L493" s="42"/>
      <c r="M493" s="57" t="str">
        <f t="shared" si="138"/>
        <v/>
      </c>
      <c r="N493" s="27" t="str">
        <f>IF(M493="","",VLOOKUP($A493,'[1]פרופיל מציע  + מסמכים שיש להגיש'!$C$6:$H$16555,4))</f>
        <v/>
      </c>
      <c r="O493" s="46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6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23" t="str">
        <f t="shared" si="126"/>
        <v>not submittied</v>
      </c>
      <c r="R493" s="65" t="e">
        <f t="shared" si="127"/>
        <v>#NUM!</v>
      </c>
      <c r="W493" s="67">
        <f t="shared" si="128"/>
        <v>0</v>
      </c>
      <c r="X493" s="23">
        <f t="shared" si="129"/>
        <v>7629</v>
      </c>
      <c r="Y493" s="50" t="e">
        <f t="shared" si="130"/>
        <v>#REF!</v>
      </c>
      <c r="Z493" s="23" t="e">
        <f t="shared" si="131"/>
        <v>#REF!</v>
      </c>
      <c r="AA493" s="28" t="e">
        <f t="shared" si="123"/>
        <v>#REF!</v>
      </c>
      <c r="AB493" s="29" t="e">
        <f t="shared" si="124"/>
        <v>#REF!</v>
      </c>
      <c r="AC493" s="28" t="e">
        <f t="shared" si="132"/>
        <v>#REF!</v>
      </c>
      <c r="AD493" s="23" t="e">
        <f t="shared" si="133"/>
        <v>#REF!</v>
      </c>
      <c r="AE493" s="53">
        <f t="shared" si="134"/>
        <v>0</v>
      </c>
      <c r="AF493" s="53">
        <f t="shared" si="135"/>
        <v>0</v>
      </c>
      <c r="AG493" s="53">
        <f t="shared" si="136"/>
        <v>0</v>
      </c>
      <c r="AH493" s="36" t="e">
        <f t="shared" si="139"/>
        <v>#REF!</v>
      </c>
      <c r="AM493" s="23">
        <f t="shared" si="137"/>
        <v>0</v>
      </c>
    </row>
    <row r="494" spans="1:39" x14ac:dyDescent="0.2">
      <c r="A494" s="23">
        <v>491</v>
      </c>
      <c r="B494" s="23">
        <f>VLOOKUP($A494,'[1]פרופיל מציע  + מסמכים שיש להגיש'!$C$6:$H$16555,2)</f>
        <v>0</v>
      </c>
      <c r="C494" s="23" t="str">
        <f t="shared" si="125"/>
        <v>0</v>
      </c>
      <c r="D494" s="41"/>
      <c r="E494" s="43"/>
      <c r="F494" s="43"/>
      <c r="G494" s="42"/>
      <c r="H494" s="43"/>
      <c r="I494" s="43"/>
      <c r="J494" s="42"/>
      <c r="K494" s="42"/>
      <c r="L494" s="42"/>
      <c r="M494" s="57" t="str">
        <f t="shared" si="138"/>
        <v/>
      </c>
      <c r="N494" s="27" t="str">
        <f>IF(M494="","",VLOOKUP($A494,'[1]פרופיל מציע  + מסמכים שיש להגיש'!$C$6:$H$16555,4))</f>
        <v/>
      </c>
      <c r="O494" s="46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6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23" t="str">
        <f t="shared" si="126"/>
        <v>not submittied</v>
      </c>
      <c r="R494" s="65" t="e">
        <f t="shared" si="127"/>
        <v>#NUM!</v>
      </c>
      <c r="W494" s="67">
        <f t="shared" si="128"/>
        <v>0</v>
      </c>
      <c r="X494" s="23">
        <f t="shared" si="129"/>
        <v>7629</v>
      </c>
      <c r="Y494" s="50" t="e">
        <f t="shared" si="130"/>
        <v>#REF!</v>
      </c>
      <c r="Z494" s="23" t="e">
        <f t="shared" si="131"/>
        <v>#REF!</v>
      </c>
      <c r="AA494" s="28" t="e">
        <f t="shared" si="123"/>
        <v>#REF!</v>
      </c>
      <c r="AB494" s="29" t="e">
        <f t="shared" si="124"/>
        <v>#REF!</v>
      </c>
      <c r="AC494" s="28" t="e">
        <f t="shared" si="132"/>
        <v>#REF!</v>
      </c>
      <c r="AD494" s="23" t="e">
        <f t="shared" si="133"/>
        <v>#REF!</v>
      </c>
      <c r="AE494" s="53">
        <f t="shared" si="134"/>
        <v>0</v>
      </c>
      <c r="AF494" s="53">
        <f t="shared" si="135"/>
        <v>0</v>
      </c>
      <c r="AG494" s="53">
        <f t="shared" si="136"/>
        <v>0</v>
      </c>
      <c r="AH494" s="36" t="e">
        <f t="shared" si="139"/>
        <v>#REF!</v>
      </c>
      <c r="AM494" s="23">
        <f t="shared" si="137"/>
        <v>0</v>
      </c>
    </row>
    <row r="495" spans="1:39" x14ac:dyDescent="0.2">
      <c r="A495" s="23">
        <v>492</v>
      </c>
      <c r="B495" s="23">
        <f>VLOOKUP($A495,'[1]פרופיל מציע  + מסמכים שיש להגיש'!$C$6:$H$16555,2)</f>
        <v>0</v>
      </c>
      <c r="C495" s="23" t="str">
        <f t="shared" si="125"/>
        <v>0</v>
      </c>
      <c r="D495" s="41"/>
      <c r="E495" s="43"/>
      <c r="F495" s="43"/>
      <c r="G495" s="42"/>
      <c r="H495" s="43"/>
      <c r="I495" s="43"/>
      <c r="J495" s="42"/>
      <c r="K495" s="42"/>
      <c r="L495" s="42"/>
      <c r="M495" s="57" t="str">
        <f t="shared" si="138"/>
        <v/>
      </c>
      <c r="N495" s="27" t="str">
        <f>IF(M495="","",VLOOKUP($A495,'[1]פרופיל מציע  + מסמכים שיש להגיש'!$C$6:$H$16555,4))</f>
        <v/>
      </c>
      <c r="O495" s="46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6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23" t="str">
        <f t="shared" si="126"/>
        <v>not submittied</v>
      </c>
      <c r="R495" s="65" t="e">
        <f t="shared" si="127"/>
        <v>#NUM!</v>
      </c>
      <c r="W495" s="67">
        <f t="shared" si="128"/>
        <v>0</v>
      </c>
      <c r="X495" s="23">
        <f t="shared" si="129"/>
        <v>7629</v>
      </c>
      <c r="Y495" s="50" t="e">
        <f t="shared" si="130"/>
        <v>#REF!</v>
      </c>
      <c r="Z495" s="23" t="e">
        <f t="shared" si="131"/>
        <v>#REF!</v>
      </c>
      <c r="AA495" s="28" t="e">
        <f t="shared" si="123"/>
        <v>#REF!</v>
      </c>
      <c r="AB495" s="29" t="e">
        <f t="shared" si="124"/>
        <v>#REF!</v>
      </c>
      <c r="AC495" s="28" t="e">
        <f t="shared" si="132"/>
        <v>#REF!</v>
      </c>
      <c r="AD495" s="23" t="e">
        <f t="shared" si="133"/>
        <v>#REF!</v>
      </c>
      <c r="AE495" s="53">
        <f t="shared" si="134"/>
        <v>0</v>
      </c>
      <c r="AF495" s="53">
        <f t="shared" si="135"/>
        <v>0</v>
      </c>
      <c r="AG495" s="53">
        <f t="shared" si="136"/>
        <v>0</v>
      </c>
      <c r="AH495" s="36" t="e">
        <f t="shared" si="139"/>
        <v>#REF!</v>
      </c>
      <c r="AM495" s="23">
        <f t="shared" si="137"/>
        <v>0</v>
      </c>
    </row>
    <row r="496" spans="1:39" x14ac:dyDescent="0.2">
      <c r="A496" s="23">
        <v>493</v>
      </c>
      <c r="B496" s="23">
        <f>VLOOKUP($A496,'[1]פרופיל מציע  + מסמכים שיש להגיש'!$C$6:$H$16555,2)</f>
        <v>0</v>
      </c>
      <c r="C496" s="23" t="str">
        <f t="shared" si="125"/>
        <v>0</v>
      </c>
      <c r="D496" s="41"/>
      <c r="E496" s="43"/>
      <c r="F496" s="43"/>
      <c r="G496" s="42"/>
      <c r="H496" s="43"/>
      <c r="I496" s="43"/>
      <c r="J496" s="42"/>
      <c r="K496" s="42"/>
      <c r="L496" s="42"/>
      <c r="M496" s="57" t="str">
        <f t="shared" si="138"/>
        <v/>
      </c>
      <c r="N496" s="27" t="str">
        <f>IF(M496="","",VLOOKUP($A496,'[1]פרופיל מציע  + מסמכים שיש להגיש'!$C$6:$H$16555,4))</f>
        <v/>
      </c>
      <c r="O496" s="46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6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23" t="str">
        <f t="shared" si="126"/>
        <v>not submittied</v>
      </c>
      <c r="R496" s="65" t="e">
        <f t="shared" si="127"/>
        <v>#NUM!</v>
      </c>
      <c r="W496" s="67">
        <f t="shared" si="128"/>
        <v>0</v>
      </c>
      <c r="X496" s="23">
        <f t="shared" si="129"/>
        <v>7629</v>
      </c>
      <c r="Y496" s="50" t="e">
        <f t="shared" si="130"/>
        <v>#REF!</v>
      </c>
      <c r="Z496" s="23" t="e">
        <f t="shared" si="131"/>
        <v>#REF!</v>
      </c>
      <c r="AA496" s="28" t="e">
        <f t="shared" si="123"/>
        <v>#REF!</v>
      </c>
      <c r="AB496" s="29" t="e">
        <f t="shared" si="124"/>
        <v>#REF!</v>
      </c>
      <c r="AC496" s="28" t="e">
        <f t="shared" si="132"/>
        <v>#REF!</v>
      </c>
      <c r="AD496" s="23" t="e">
        <f t="shared" si="133"/>
        <v>#REF!</v>
      </c>
      <c r="AE496" s="53">
        <f t="shared" si="134"/>
        <v>0</v>
      </c>
      <c r="AF496" s="53">
        <f t="shared" si="135"/>
        <v>0</v>
      </c>
      <c r="AG496" s="53">
        <f t="shared" si="136"/>
        <v>0</v>
      </c>
      <c r="AH496" s="36" t="e">
        <f t="shared" si="139"/>
        <v>#REF!</v>
      </c>
      <c r="AM496" s="23">
        <f t="shared" si="137"/>
        <v>0</v>
      </c>
    </row>
    <row r="497" spans="1:39" x14ac:dyDescent="0.2">
      <c r="A497" s="23">
        <v>494</v>
      </c>
      <c r="B497" s="23">
        <f>VLOOKUP($A497,'[1]פרופיל מציע  + מסמכים שיש להגיש'!$C$6:$H$16555,2)</f>
        <v>0</v>
      </c>
      <c r="C497" s="23" t="str">
        <f t="shared" si="125"/>
        <v>0</v>
      </c>
      <c r="D497" s="41"/>
      <c r="E497" s="43"/>
      <c r="F497" s="43"/>
      <c r="G497" s="42"/>
      <c r="H497" s="43"/>
      <c r="I497" s="43"/>
      <c r="J497" s="42"/>
      <c r="K497" s="42"/>
      <c r="L497" s="42"/>
      <c r="M497" s="57" t="str">
        <f t="shared" si="138"/>
        <v/>
      </c>
      <c r="N497" s="27" t="str">
        <f>IF(M497="","",VLOOKUP($A497,'[1]פרופיל מציע  + מסמכים שיש להגיש'!$C$6:$H$16555,4))</f>
        <v/>
      </c>
      <c r="O497" s="46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6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23" t="str">
        <f t="shared" si="126"/>
        <v>not submittied</v>
      </c>
      <c r="R497" s="65" t="e">
        <f t="shared" si="127"/>
        <v>#NUM!</v>
      </c>
      <c r="W497" s="67">
        <f t="shared" si="128"/>
        <v>0</v>
      </c>
      <c r="X497" s="23">
        <f t="shared" si="129"/>
        <v>7629</v>
      </c>
      <c r="Y497" s="50" t="e">
        <f t="shared" si="130"/>
        <v>#REF!</v>
      </c>
      <c r="Z497" s="23" t="e">
        <f t="shared" si="131"/>
        <v>#REF!</v>
      </c>
      <c r="AA497" s="28" t="e">
        <f t="shared" si="123"/>
        <v>#REF!</v>
      </c>
      <c r="AB497" s="29" t="e">
        <f t="shared" si="124"/>
        <v>#REF!</v>
      </c>
      <c r="AC497" s="28" t="e">
        <f t="shared" si="132"/>
        <v>#REF!</v>
      </c>
      <c r="AD497" s="23" t="e">
        <f t="shared" si="133"/>
        <v>#REF!</v>
      </c>
      <c r="AE497" s="53">
        <f t="shared" si="134"/>
        <v>0</v>
      </c>
      <c r="AF497" s="53">
        <f t="shared" si="135"/>
        <v>0</v>
      </c>
      <c r="AG497" s="53">
        <f t="shared" si="136"/>
        <v>0</v>
      </c>
      <c r="AH497" s="36" t="e">
        <f t="shared" si="139"/>
        <v>#REF!</v>
      </c>
      <c r="AM497" s="23">
        <f t="shared" si="137"/>
        <v>0</v>
      </c>
    </row>
    <row r="498" spans="1:39" x14ac:dyDescent="0.2">
      <c r="A498" s="23">
        <v>495</v>
      </c>
      <c r="B498" s="23">
        <f>VLOOKUP($A498,'[1]פרופיל מציע  + מסמכים שיש להגיש'!$C$6:$H$16555,2)</f>
        <v>0</v>
      </c>
      <c r="C498" s="23" t="str">
        <f t="shared" si="125"/>
        <v>0</v>
      </c>
      <c r="D498" s="41"/>
      <c r="E498" s="43"/>
      <c r="F498" s="43"/>
      <c r="G498" s="42"/>
      <c r="H498" s="43"/>
      <c r="I498" s="43"/>
      <c r="J498" s="42"/>
      <c r="K498" s="42"/>
      <c r="L498" s="42"/>
      <c r="M498" s="57" t="str">
        <f t="shared" si="138"/>
        <v/>
      </c>
      <c r="N498" s="27" t="str">
        <f>IF(M498="","",VLOOKUP($A498,'[1]פרופיל מציע  + מסמכים שיש להגיש'!$C$6:$H$16555,4))</f>
        <v/>
      </c>
      <c r="O498" s="46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6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23" t="str">
        <f t="shared" si="126"/>
        <v>not submittied</v>
      </c>
      <c r="R498" s="65" t="e">
        <f t="shared" si="127"/>
        <v>#NUM!</v>
      </c>
      <c r="W498" s="67">
        <f t="shared" si="128"/>
        <v>0</v>
      </c>
      <c r="X498" s="23">
        <f t="shared" si="129"/>
        <v>7629</v>
      </c>
      <c r="Y498" s="50" t="e">
        <f t="shared" si="130"/>
        <v>#REF!</v>
      </c>
      <c r="Z498" s="23" t="e">
        <f t="shared" si="131"/>
        <v>#REF!</v>
      </c>
      <c r="AA498" s="28" t="e">
        <f t="shared" si="123"/>
        <v>#REF!</v>
      </c>
      <c r="AB498" s="29" t="e">
        <f t="shared" si="124"/>
        <v>#REF!</v>
      </c>
      <c r="AC498" s="28" t="e">
        <f t="shared" si="132"/>
        <v>#REF!</v>
      </c>
      <c r="AD498" s="23" t="e">
        <f t="shared" si="133"/>
        <v>#REF!</v>
      </c>
      <c r="AE498" s="53">
        <f t="shared" si="134"/>
        <v>0</v>
      </c>
      <c r="AF498" s="53">
        <f t="shared" si="135"/>
        <v>0</v>
      </c>
      <c r="AG498" s="53">
        <f t="shared" si="136"/>
        <v>0</v>
      </c>
      <c r="AH498" s="36" t="e">
        <f t="shared" si="139"/>
        <v>#REF!</v>
      </c>
      <c r="AM498" s="23">
        <f t="shared" si="137"/>
        <v>0</v>
      </c>
    </row>
    <row r="499" spans="1:39" x14ac:dyDescent="0.2">
      <c r="A499" s="23">
        <v>496</v>
      </c>
      <c r="B499" s="23">
        <f>VLOOKUP($A499,'[1]פרופיל מציע  + מסמכים שיש להגיש'!$C$6:$H$16555,2)</f>
        <v>0</v>
      </c>
      <c r="C499" s="23" t="str">
        <f t="shared" si="125"/>
        <v>0</v>
      </c>
      <c r="D499" s="41"/>
      <c r="E499" s="43"/>
      <c r="F499" s="43"/>
      <c r="G499" s="42"/>
      <c r="H499" s="43"/>
      <c r="I499" s="43"/>
      <c r="J499" s="42"/>
      <c r="K499" s="42"/>
      <c r="L499" s="42"/>
      <c r="M499" s="57" t="str">
        <f t="shared" si="138"/>
        <v/>
      </c>
      <c r="N499" s="27" t="str">
        <f>IF(M499="","",VLOOKUP($A499,'[1]פרופיל מציע  + מסמכים שיש להגיש'!$C$6:$H$16555,4))</f>
        <v/>
      </c>
      <c r="O499" s="46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6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23" t="str">
        <f t="shared" si="126"/>
        <v>not submittied</v>
      </c>
      <c r="R499" s="65" t="e">
        <f t="shared" si="127"/>
        <v>#NUM!</v>
      </c>
      <c r="W499" s="67">
        <f t="shared" si="128"/>
        <v>0</v>
      </c>
      <c r="X499" s="23">
        <f t="shared" si="129"/>
        <v>7629</v>
      </c>
      <c r="Y499" s="50" t="e">
        <f t="shared" si="130"/>
        <v>#REF!</v>
      </c>
      <c r="Z499" s="23" t="e">
        <f t="shared" si="131"/>
        <v>#REF!</v>
      </c>
      <c r="AA499" s="28" t="e">
        <f t="shared" si="123"/>
        <v>#REF!</v>
      </c>
      <c r="AB499" s="29" t="e">
        <f t="shared" si="124"/>
        <v>#REF!</v>
      </c>
      <c r="AC499" s="28" t="e">
        <f t="shared" si="132"/>
        <v>#REF!</v>
      </c>
      <c r="AD499" s="23" t="e">
        <f t="shared" si="133"/>
        <v>#REF!</v>
      </c>
      <c r="AE499" s="53">
        <f t="shared" si="134"/>
        <v>0</v>
      </c>
      <c r="AF499" s="53">
        <f t="shared" si="135"/>
        <v>0</v>
      </c>
      <c r="AG499" s="53">
        <f t="shared" si="136"/>
        <v>0</v>
      </c>
      <c r="AH499" s="36" t="e">
        <f t="shared" si="139"/>
        <v>#REF!</v>
      </c>
      <c r="AM499" s="23">
        <f t="shared" si="137"/>
        <v>0</v>
      </c>
    </row>
    <row r="500" spans="1:39" x14ac:dyDescent="0.2">
      <c r="A500" s="23">
        <v>497</v>
      </c>
      <c r="B500" s="23">
        <f>VLOOKUP($A500,'[1]פרופיל מציע  + מסמכים שיש להגיש'!$C$6:$H$16555,2)</f>
        <v>0</v>
      </c>
      <c r="C500" s="23" t="str">
        <f t="shared" si="125"/>
        <v>0</v>
      </c>
      <c r="D500" s="41"/>
      <c r="E500" s="43"/>
      <c r="F500" s="43"/>
      <c r="G500" s="42"/>
      <c r="H500" s="43"/>
      <c r="I500" s="43"/>
      <c r="J500" s="42"/>
      <c r="K500" s="42"/>
      <c r="L500" s="42"/>
      <c r="M500" s="57" t="str">
        <f t="shared" si="138"/>
        <v/>
      </c>
      <c r="N500" s="27" t="str">
        <f>IF(M500="","",VLOOKUP($A500,'[1]פרופיל מציע  + מסמכים שיש להגיש'!$C$6:$H$16555,4))</f>
        <v/>
      </c>
      <c r="O500" s="46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6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23" t="str">
        <f t="shared" si="126"/>
        <v>not submittied</v>
      </c>
      <c r="R500" s="65" t="e">
        <f t="shared" si="127"/>
        <v>#NUM!</v>
      </c>
      <c r="W500" s="67">
        <f t="shared" si="128"/>
        <v>0</v>
      </c>
      <c r="X500" s="23">
        <f t="shared" si="129"/>
        <v>7629</v>
      </c>
      <c r="Y500" s="50" t="e">
        <f t="shared" si="130"/>
        <v>#REF!</v>
      </c>
      <c r="Z500" s="23" t="e">
        <f t="shared" si="131"/>
        <v>#REF!</v>
      </c>
      <c r="AA500" s="28" t="e">
        <f t="shared" si="123"/>
        <v>#REF!</v>
      </c>
      <c r="AB500" s="29" t="e">
        <f t="shared" si="124"/>
        <v>#REF!</v>
      </c>
      <c r="AC500" s="28" t="e">
        <f t="shared" si="132"/>
        <v>#REF!</v>
      </c>
      <c r="AD500" s="23" t="e">
        <f t="shared" si="133"/>
        <v>#REF!</v>
      </c>
      <c r="AE500" s="53">
        <f t="shared" si="134"/>
        <v>0</v>
      </c>
      <c r="AF500" s="53">
        <f t="shared" si="135"/>
        <v>0</v>
      </c>
      <c r="AG500" s="53">
        <f t="shared" si="136"/>
        <v>0</v>
      </c>
      <c r="AH500" s="36" t="e">
        <f t="shared" si="139"/>
        <v>#REF!</v>
      </c>
      <c r="AM500" s="23">
        <f t="shared" si="137"/>
        <v>0</v>
      </c>
    </row>
    <row r="501" spans="1:39" x14ac:dyDescent="0.2">
      <c r="A501" s="23">
        <v>498</v>
      </c>
      <c r="B501" s="23">
        <f>VLOOKUP($A501,'[1]פרופיל מציע  + מסמכים שיש להגיש'!$C$6:$H$16555,2)</f>
        <v>0</v>
      </c>
      <c r="C501" s="23" t="str">
        <f t="shared" si="125"/>
        <v>0</v>
      </c>
      <c r="D501" s="41"/>
      <c r="E501" s="43"/>
      <c r="F501" s="43"/>
      <c r="G501" s="42"/>
      <c r="H501" s="43"/>
      <c r="I501" s="43"/>
      <c r="J501" s="42"/>
      <c r="K501" s="42"/>
      <c r="L501" s="42"/>
      <c r="M501" s="57" t="str">
        <f t="shared" si="138"/>
        <v/>
      </c>
      <c r="N501" s="27" t="str">
        <f>IF(M501="","",VLOOKUP($A501,'[1]פרופיל מציע  + מסמכים שיש להגיש'!$C$6:$H$16555,4))</f>
        <v/>
      </c>
      <c r="O501" s="46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6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23" t="str">
        <f t="shared" si="126"/>
        <v>not submittied</v>
      </c>
      <c r="R501" s="65" t="e">
        <f t="shared" si="127"/>
        <v>#NUM!</v>
      </c>
      <c r="W501" s="67">
        <f t="shared" si="128"/>
        <v>0</v>
      </c>
      <c r="X501" s="23">
        <f t="shared" si="129"/>
        <v>7629</v>
      </c>
      <c r="Y501" s="50" t="e">
        <f t="shared" si="130"/>
        <v>#REF!</v>
      </c>
      <c r="Z501" s="23" t="e">
        <f t="shared" si="131"/>
        <v>#REF!</v>
      </c>
      <c r="AA501" s="28" t="e">
        <f t="shared" si="123"/>
        <v>#REF!</v>
      </c>
      <c r="AB501" s="29" t="e">
        <f t="shared" si="124"/>
        <v>#REF!</v>
      </c>
      <c r="AC501" s="28" t="e">
        <f t="shared" si="132"/>
        <v>#REF!</v>
      </c>
      <c r="AD501" s="23" t="e">
        <f t="shared" si="133"/>
        <v>#REF!</v>
      </c>
      <c r="AE501" s="53">
        <f t="shared" si="134"/>
        <v>0</v>
      </c>
      <c r="AF501" s="53">
        <f t="shared" si="135"/>
        <v>0</v>
      </c>
      <c r="AG501" s="53">
        <f t="shared" si="136"/>
        <v>0</v>
      </c>
      <c r="AH501" s="36" t="e">
        <f t="shared" si="139"/>
        <v>#REF!</v>
      </c>
      <c r="AM501" s="23">
        <f t="shared" si="137"/>
        <v>0</v>
      </c>
    </row>
    <row r="502" spans="1:39" x14ac:dyDescent="0.2">
      <c r="A502" s="23">
        <v>499</v>
      </c>
      <c r="B502" s="23">
        <f>VLOOKUP($A502,'[1]פרופיל מציע  + מסמכים שיש להגיש'!$C$6:$H$16555,2)</f>
        <v>0</v>
      </c>
      <c r="C502" s="23" t="str">
        <f t="shared" si="125"/>
        <v>0</v>
      </c>
      <c r="D502" s="41"/>
      <c r="E502" s="43"/>
      <c r="F502" s="43"/>
      <c r="G502" s="42"/>
      <c r="H502" s="43"/>
      <c r="I502" s="43"/>
      <c r="J502" s="42"/>
      <c r="K502" s="42"/>
      <c r="L502" s="42"/>
      <c r="M502" s="57" t="str">
        <f t="shared" si="138"/>
        <v/>
      </c>
      <c r="N502" s="27" t="str">
        <f>IF(M502="","",VLOOKUP($A502,'[1]פרופיל מציע  + מסמכים שיש להגיש'!$C$6:$H$16555,4))</f>
        <v/>
      </c>
      <c r="O502" s="46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6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23" t="str">
        <f t="shared" si="126"/>
        <v>not submittied</v>
      </c>
      <c r="R502" s="65" t="e">
        <f t="shared" si="127"/>
        <v>#NUM!</v>
      </c>
      <c r="W502" s="67">
        <f t="shared" si="128"/>
        <v>0</v>
      </c>
      <c r="X502" s="23">
        <f t="shared" si="129"/>
        <v>7629</v>
      </c>
      <c r="Y502" s="50" t="e">
        <f t="shared" si="130"/>
        <v>#REF!</v>
      </c>
      <c r="Z502" s="23" t="e">
        <f t="shared" si="131"/>
        <v>#REF!</v>
      </c>
      <c r="AA502" s="28" t="e">
        <f t="shared" si="123"/>
        <v>#REF!</v>
      </c>
      <c r="AB502" s="29" t="e">
        <f t="shared" si="124"/>
        <v>#REF!</v>
      </c>
      <c r="AC502" s="28" t="e">
        <f t="shared" si="132"/>
        <v>#REF!</v>
      </c>
      <c r="AD502" s="23" t="e">
        <f t="shared" si="133"/>
        <v>#REF!</v>
      </c>
      <c r="AE502" s="53">
        <f t="shared" si="134"/>
        <v>0</v>
      </c>
      <c r="AF502" s="53">
        <f t="shared" si="135"/>
        <v>0</v>
      </c>
      <c r="AG502" s="53">
        <f t="shared" si="136"/>
        <v>0</v>
      </c>
      <c r="AH502" s="36" t="e">
        <f t="shared" si="139"/>
        <v>#REF!</v>
      </c>
      <c r="AM502" s="23">
        <f t="shared" si="137"/>
        <v>0</v>
      </c>
    </row>
    <row r="503" spans="1:39" x14ac:dyDescent="0.2">
      <c r="A503" s="23">
        <v>500</v>
      </c>
      <c r="B503" s="23">
        <f>VLOOKUP($A503,'[1]פרופיל מציע  + מסמכים שיש להגיש'!$C$6:$H$16555,2)</f>
        <v>0</v>
      </c>
      <c r="C503" s="23" t="str">
        <f t="shared" si="125"/>
        <v>0</v>
      </c>
      <c r="D503" s="41"/>
      <c r="E503" s="43"/>
      <c r="F503" s="43"/>
      <c r="G503" s="42"/>
      <c r="H503" s="43"/>
      <c r="I503" s="43"/>
      <c r="J503" s="42"/>
      <c r="K503" s="42"/>
      <c r="L503" s="42"/>
      <c r="M503" s="57" t="str">
        <f t="shared" si="138"/>
        <v/>
      </c>
      <c r="N503" s="27" t="str">
        <f>IF(M503="","",VLOOKUP($A503,'[1]פרופיל מציע  + מסמכים שיש להגיש'!$C$6:$H$16555,4))</f>
        <v/>
      </c>
      <c r="O503" s="46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6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23" t="str">
        <f t="shared" si="126"/>
        <v>not submittied</v>
      </c>
      <c r="R503" s="65" t="e">
        <f t="shared" si="127"/>
        <v>#NUM!</v>
      </c>
      <c r="W503" s="67">
        <f t="shared" si="128"/>
        <v>0</v>
      </c>
      <c r="X503" s="23">
        <f t="shared" si="129"/>
        <v>7629</v>
      </c>
      <c r="Y503" s="50" t="e">
        <f t="shared" si="130"/>
        <v>#REF!</v>
      </c>
      <c r="Z503" s="23" t="e">
        <f t="shared" si="131"/>
        <v>#REF!</v>
      </c>
      <c r="AA503" s="28" t="e">
        <f t="shared" si="123"/>
        <v>#REF!</v>
      </c>
      <c r="AB503" s="29" t="e">
        <f t="shared" si="124"/>
        <v>#REF!</v>
      </c>
      <c r="AC503" s="28" t="e">
        <f t="shared" si="132"/>
        <v>#REF!</v>
      </c>
      <c r="AD503" s="23" t="e">
        <f t="shared" si="133"/>
        <v>#REF!</v>
      </c>
      <c r="AE503" s="53">
        <f t="shared" si="134"/>
        <v>0</v>
      </c>
      <c r="AF503" s="53">
        <f t="shared" si="135"/>
        <v>0</v>
      </c>
      <c r="AG503" s="53">
        <f t="shared" si="136"/>
        <v>0</v>
      </c>
      <c r="AH503" s="36" t="e">
        <f t="shared" si="139"/>
        <v>#REF!</v>
      </c>
      <c r="AM503" s="23">
        <f t="shared" si="137"/>
        <v>0</v>
      </c>
    </row>
    <row r="504" spans="1:39" x14ac:dyDescent="0.2">
      <c r="A504" s="23">
        <v>501</v>
      </c>
      <c r="B504" s="23">
        <f>VLOOKUP($A504,'[1]פרופיל מציע  + מסמכים שיש להגיש'!$C$6:$H$16555,2)</f>
        <v>0</v>
      </c>
      <c r="C504" s="23" t="str">
        <f t="shared" si="125"/>
        <v>0</v>
      </c>
      <c r="D504" s="41"/>
      <c r="E504" s="43"/>
      <c r="F504" s="43"/>
      <c r="G504" s="42"/>
      <c r="H504" s="43"/>
      <c r="I504" s="43"/>
      <c r="J504" s="42"/>
      <c r="K504" s="42"/>
      <c r="L504" s="42"/>
      <c r="M504" s="57" t="str">
        <f t="shared" si="138"/>
        <v/>
      </c>
      <c r="N504" s="27" t="str">
        <f>IF(M504="","",VLOOKUP($A504,'[1]פרופיל מציע  + מסמכים שיש להגיש'!$C$6:$H$16555,4))</f>
        <v/>
      </c>
      <c r="O504" s="46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6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23" t="str">
        <f t="shared" si="126"/>
        <v>not submittied</v>
      </c>
      <c r="R504" s="65" t="e">
        <f t="shared" si="127"/>
        <v>#NUM!</v>
      </c>
      <c r="W504" s="67">
        <f t="shared" si="128"/>
        <v>0</v>
      </c>
      <c r="X504" s="23">
        <f t="shared" si="129"/>
        <v>7629</v>
      </c>
      <c r="Y504" s="50" t="e">
        <f t="shared" si="130"/>
        <v>#REF!</v>
      </c>
      <c r="Z504" s="23" t="e">
        <f t="shared" si="131"/>
        <v>#REF!</v>
      </c>
      <c r="AA504" s="28" t="e">
        <f t="shared" si="123"/>
        <v>#REF!</v>
      </c>
      <c r="AB504" s="29" t="e">
        <f t="shared" si="124"/>
        <v>#REF!</v>
      </c>
      <c r="AC504" s="28" t="e">
        <f t="shared" si="132"/>
        <v>#REF!</v>
      </c>
      <c r="AD504" s="23" t="e">
        <f t="shared" si="133"/>
        <v>#REF!</v>
      </c>
      <c r="AE504" s="53">
        <f t="shared" si="134"/>
        <v>0</v>
      </c>
      <c r="AF504" s="53">
        <f t="shared" si="135"/>
        <v>0</v>
      </c>
      <c r="AG504" s="53">
        <f t="shared" si="136"/>
        <v>0</v>
      </c>
      <c r="AH504" s="36" t="e">
        <f t="shared" si="139"/>
        <v>#REF!</v>
      </c>
      <c r="AM504" s="23">
        <f t="shared" si="137"/>
        <v>0</v>
      </c>
    </row>
    <row r="505" spans="1:39" x14ac:dyDescent="0.2">
      <c r="A505" s="23">
        <v>502</v>
      </c>
      <c r="B505" s="23">
        <f>VLOOKUP($A505,'[1]פרופיל מציע  + מסמכים שיש להגיש'!$C$6:$H$16555,2)</f>
        <v>0</v>
      </c>
      <c r="C505" s="23" t="str">
        <f t="shared" si="125"/>
        <v>0</v>
      </c>
      <c r="D505" s="41"/>
      <c r="E505" s="43"/>
      <c r="F505" s="43"/>
      <c r="G505" s="42"/>
      <c r="H505" s="43"/>
      <c r="I505" s="43"/>
      <c r="J505" s="42"/>
      <c r="K505" s="42"/>
      <c r="L505" s="42"/>
      <c r="M505" s="57" t="str">
        <f t="shared" si="138"/>
        <v/>
      </c>
      <c r="N505" s="27" t="str">
        <f>IF(M505="","",VLOOKUP($A505,'[1]פרופיל מציע  + מסמכים שיש להגיש'!$C$6:$H$16555,4))</f>
        <v/>
      </c>
      <c r="O505" s="46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6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23" t="str">
        <f t="shared" si="126"/>
        <v>not submittied</v>
      </c>
      <c r="R505" s="65" t="e">
        <f t="shared" si="127"/>
        <v>#NUM!</v>
      </c>
      <c r="W505" s="67">
        <f t="shared" si="128"/>
        <v>0</v>
      </c>
      <c r="X505" s="23">
        <f t="shared" si="129"/>
        <v>7629</v>
      </c>
      <c r="Y505" s="50" t="e">
        <f t="shared" si="130"/>
        <v>#REF!</v>
      </c>
      <c r="Z505" s="23" t="e">
        <f t="shared" si="131"/>
        <v>#REF!</v>
      </c>
      <c r="AA505" s="28" t="e">
        <f t="shared" si="123"/>
        <v>#REF!</v>
      </c>
      <c r="AB505" s="29" t="e">
        <f t="shared" si="124"/>
        <v>#REF!</v>
      </c>
      <c r="AC505" s="28" t="e">
        <f t="shared" si="132"/>
        <v>#REF!</v>
      </c>
      <c r="AD505" s="23" t="e">
        <f t="shared" si="133"/>
        <v>#REF!</v>
      </c>
      <c r="AE505" s="53">
        <f t="shared" si="134"/>
        <v>0</v>
      </c>
      <c r="AF505" s="53">
        <f t="shared" si="135"/>
        <v>0</v>
      </c>
      <c r="AG505" s="53">
        <f t="shared" si="136"/>
        <v>0</v>
      </c>
      <c r="AH505" s="36" t="e">
        <f t="shared" si="139"/>
        <v>#REF!</v>
      </c>
      <c r="AM505" s="23">
        <f t="shared" si="137"/>
        <v>0</v>
      </c>
    </row>
    <row r="506" spans="1:39" x14ac:dyDescent="0.2">
      <c r="A506" s="23">
        <v>503</v>
      </c>
      <c r="B506" s="23">
        <f>VLOOKUP($A506,'[1]פרופיל מציע  + מסמכים שיש להגיש'!$C$6:$H$16555,2)</f>
        <v>0</v>
      </c>
      <c r="C506" s="23" t="str">
        <f t="shared" si="125"/>
        <v>0</v>
      </c>
      <c r="D506" s="41"/>
      <c r="E506" s="43"/>
      <c r="F506" s="43"/>
      <c r="G506" s="42"/>
      <c r="H506" s="43"/>
      <c r="I506" s="43"/>
      <c r="J506" s="42"/>
      <c r="K506" s="42"/>
      <c r="L506" s="42"/>
      <c r="M506" s="57" t="str">
        <f t="shared" si="138"/>
        <v/>
      </c>
      <c r="N506" s="27" t="str">
        <f>IF(M506="","",VLOOKUP($A506,'[1]פרופיל מציע  + מסמכים שיש להגיש'!$C$6:$H$16555,4))</f>
        <v/>
      </c>
      <c r="O506" s="46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6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23" t="str">
        <f t="shared" si="126"/>
        <v>not submittied</v>
      </c>
      <c r="R506" s="65" t="e">
        <f t="shared" si="127"/>
        <v>#NUM!</v>
      </c>
      <c r="W506" s="67">
        <f t="shared" si="128"/>
        <v>0</v>
      </c>
      <c r="X506" s="23">
        <f t="shared" si="129"/>
        <v>7629</v>
      </c>
      <c r="Y506" s="50" t="e">
        <f t="shared" si="130"/>
        <v>#REF!</v>
      </c>
      <c r="Z506" s="23" t="e">
        <f t="shared" si="131"/>
        <v>#REF!</v>
      </c>
      <c r="AA506" s="28" t="e">
        <f t="shared" si="123"/>
        <v>#REF!</v>
      </c>
      <c r="AB506" s="29" t="e">
        <f t="shared" si="124"/>
        <v>#REF!</v>
      </c>
      <c r="AC506" s="28" t="e">
        <f t="shared" si="132"/>
        <v>#REF!</v>
      </c>
      <c r="AD506" s="23" t="e">
        <f t="shared" si="133"/>
        <v>#REF!</v>
      </c>
      <c r="AE506" s="53">
        <f t="shared" si="134"/>
        <v>0</v>
      </c>
      <c r="AF506" s="53">
        <f t="shared" si="135"/>
        <v>0</v>
      </c>
      <c r="AG506" s="53">
        <f t="shared" si="136"/>
        <v>0</v>
      </c>
      <c r="AH506" s="36" t="e">
        <f t="shared" si="139"/>
        <v>#REF!</v>
      </c>
      <c r="AM506" s="23">
        <f t="shared" si="137"/>
        <v>0</v>
      </c>
    </row>
    <row r="507" spans="1:39" x14ac:dyDescent="0.2">
      <c r="A507" s="23">
        <v>504</v>
      </c>
      <c r="B507" s="23">
        <f>VLOOKUP($A507,'[1]פרופיל מציע  + מסמכים שיש להגיש'!$C$6:$H$16555,2)</f>
        <v>0</v>
      </c>
      <c r="C507" s="23" t="str">
        <f t="shared" si="125"/>
        <v>0</v>
      </c>
      <c r="D507" s="41"/>
      <c r="E507" s="43"/>
      <c r="F507" s="43"/>
      <c r="G507" s="42"/>
      <c r="H507" s="43"/>
      <c r="I507" s="43"/>
      <c r="J507" s="42"/>
      <c r="K507" s="42"/>
      <c r="L507" s="42"/>
      <c r="M507" s="57" t="str">
        <f t="shared" si="138"/>
        <v/>
      </c>
      <c r="N507" s="27" t="str">
        <f>IF(M507="","",VLOOKUP($A507,'[1]פרופיל מציע  + מסמכים שיש להגיש'!$C$6:$H$16555,4))</f>
        <v/>
      </c>
      <c r="O507" s="46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6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23" t="str">
        <f t="shared" si="126"/>
        <v>not submittied</v>
      </c>
      <c r="R507" s="65" t="e">
        <f t="shared" si="127"/>
        <v>#NUM!</v>
      </c>
      <c r="W507" s="67">
        <f t="shared" si="128"/>
        <v>0</v>
      </c>
      <c r="X507" s="23">
        <f t="shared" si="129"/>
        <v>7629</v>
      </c>
      <c r="Y507" s="50" t="e">
        <f t="shared" si="130"/>
        <v>#REF!</v>
      </c>
      <c r="Z507" s="23" t="e">
        <f t="shared" si="131"/>
        <v>#REF!</v>
      </c>
      <c r="AA507" s="28" t="e">
        <f t="shared" si="123"/>
        <v>#REF!</v>
      </c>
      <c r="AB507" s="29" t="e">
        <f t="shared" si="124"/>
        <v>#REF!</v>
      </c>
      <c r="AC507" s="28" t="e">
        <f t="shared" si="132"/>
        <v>#REF!</v>
      </c>
      <c r="AD507" s="23" t="e">
        <f t="shared" si="133"/>
        <v>#REF!</v>
      </c>
      <c r="AE507" s="53">
        <f t="shared" si="134"/>
        <v>0</v>
      </c>
      <c r="AF507" s="53">
        <f t="shared" si="135"/>
        <v>0</v>
      </c>
      <c r="AG507" s="53">
        <f t="shared" si="136"/>
        <v>0</v>
      </c>
      <c r="AH507" s="36" t="e">
        <f t="shared" si="139"/>
        <v>#REF!</v>
      </c>
      <c r="AM507" s="23">
        <f t="shared" si="137"/>
        <v>0</v>
      </c>
    </row>
    <row r="508" spans="1:39" x14ac:dyDescent="0.2">
      <c r="A508" s="23">
        <v>505</v>
      </c>
      <c r="B508" s="23">
        <f>VLOOKUP($A508,'[1]פרופיל מציע  + מסמכים שיש להגיש'!$C$6:$H$16555,2)</f>
        <v>0</v>
      </c>
      <c r="C508" s="23" t="str">
        <f t="shared" si="125"/>
        <v>0</v>
      </c>
      <c r="D508" s="41"/>
      <c r="E508" s="43"/>
      <c r="F508" s="43"/>
      <c r="G508" s="42"/>
      <c r="H508" s="43"/>
      <c r="I508" s="43"/>
      <c r="J508" s="42"/>
      <c r="K508" s="42"/>
      <c r="L508" s="42"/>
      <c r="M508" s="57" t="str">
        <f t="shared" si="138"/>
        <v/>
      </c>
      <c r="N508" s="27" t="str">
        <f>IF(M508="","",VLOOKUP($A508,'[1]פרופיל מציע  + מסמכים שיש להגיש'!$C$6:$H$16555,4))</f>
        <v/>
      </c>
      <c r="O508" s="46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6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23" t="str">
        <f t="shared" si="126"/>
        <v>not submittied</v>
      </c>
      <c r="R508" s="65" t="e">
        <f t="shared" si="127"/>
        <v>#NUM!</v>
      </c>
      <c r="W508" s="67">
        <f t="shared" si="128"/>
        <v>0</v>
      </c>
      <c r="X508" s="23">
        <f t="shared" si="129"/>
        <v>7629</v>
      </c>
      <c r="Y508" s="50" t="e">
        <f t="shared" si="130"/>
        <v>#REF!</v>
      </c>
      <c r="Z508" s="23" t="e">
        <f t="shared" si="131"/>
        <v>#REF!</v>
      </c>
      <c r="AA508" s="28" t="e">
        <f t="shared" si="123"/>
        <v>#REF!</v>
      </c>
      <c r="AB508" s="29" t="e">
        <f t="shared" si="124"/>
        <v>#REF!</v>
      </c>
      <c r="AC508" s="28" t="e">
        <f t="shared" si="132"/>
        <v>#REF!</v>
      </c>
      <c r="AD508" s="23" t="e">
        <f t="shared" si="133"/>
        <v>#REF!</v>
      </c>
      <c r="AE508" s="53">
        <f t="shared" si="134"/>
        <v>0</v>
      </c>
      <c r="AF508" s="53">
        <f t="shared" si="135"/>
        <v>0</v>
      </c>
      <c r="AG508" s="53">
        <f t="shared" si="136"/>
        <v>0</v>
      </c>
      <c r="AH508" s="36" t="e">
        <f t="shared" si="139"/>
        <v>#REF!</v>
      </c>
      <c r="AM508" s="23">
        <f t="shared" si="137"/>
        <v>0</v>
      </c>
    </row>
    <row r="509" spans="1:39" x14ac:dyDescent="0.2">
      <c r="A509" s="23">
        <v>506</v>
      </c>
      <c r="B509" s="23">
        <f>VLOOKUP($A509,'[1]פרופיל מציע  + מסמכים שיש להגיש'!$C$6:$H$16555,2)</f>
        <v>0</v>
      </c>
      <c r="C509" s="23" t="str">
        <f t="shared" si="125"/>
        <v>0</v>
      </c>
      <c r="D509" s="41"/>
      <c r="E509" s="43"/>
      <c r="F509" s="43"/>
      <c r="G509" s="42"/>
      <c r="H509" s="43"/>
      <c r="I509" s="43"/>
      <c r="J509" s="42"/>
      <c r="K509" s="42"/>
      <c r="L509" s="42"/>
      <c r="M509" s="57" t="str">
        <f t="shared" si="138"/>
        <v/>
      </c>
      <c r="N509" s="27" t="str">
        <f>IF(M509="","",VLOOKUP($A509,'[1]פרופיל מציע  + מסמכים שיש להגיש'!$C$6:$H$16555,4))</f>
        <v/>
      </c>
      <c r="O509" s="46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6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23" t="str">
        <f t="shared" si="126"/>
        <v>not submittied</v>
      </c>
      <c r="R509" s="65" t="e">
        <f t="shared" si="127"/>
        <v>#NUM!</v>
      </c>
      <c r="W509" s="67">
        <f t="shared" si="128"/>
        <v>0</v>
      </c>
      <c r="X509" s="23">
        <f t="shared" si="129"/>
        <v>7629</v>
      </c>
      <c r="Y509" s="50" t="e">
        <f t="shared" si="130"/>
        <v>#REF!</v>
      </c>
      <c r="Z509" s="23" t="e">
        <f t="shared" si="131"/>
        <v>#REF!</v>
      </c>
      <c r="AA509" s="28" t="e">
        <f t="shared" si="123"/>
        <v>#REF!</v>
      </c>
      <c r="AB509" s="29" t="e">
        <f t="shared" si="124"/>
        <v>#REF!</v>
      </c>
      <c r="AC509" s="28" t="e">
        <f t="shared" si="132"/>
        <v>#REF!</v>
      </c>
      <c r="AD509" s="23" t="e">
        <f t="shared" si="133"/>
        <v>#REF!</v>
      </c>
      <c r="AE509" s="53">
        <f t="shared" si="134"/>
        <v>0</v>
      </c>
      <c r="AF509" s="53">
        <f t="shared" si="135"/>
        <v>0</v>
      </c>
      <c r="AG509" s="53">
        <f t="shared" si="136"/>
        <v>0</v>
      </c>
      <c r="AH509" s="36" t="e">
        <f t="shared" si="139"/>
        <v>#REF!</v>
      </c>
      <c r="AM509" s="23">
        <f t="shared" si="137"/>
        <v>0</v>
      </c>
    </row>
    <row r="510" spans="1:39" x14ac:dyDescent="0.2">
      <c r="A510" s="23">
        <v>507</v>
      </c>
      <c r="B510" s="23">
        <f>VLOOKUP($A510,'[1]פרופיל מציע  + מסמכים שיש להגיש'!$C$6:$H$16555,2)</f>
        <v>0</v>
      </c>
      <c r="C510" s="23" t="str">
        <f t="shared" si="125"/>
        <v>0</v>
      </c>
      <c r="D510" s="41"/>
      <c r="E510" s="43"/>
      <c r="F510" s="43"/>
      <c r="G510" s="42"/>
      <c r="H510" s="43"/>
      <c r="I510" s="43"/>
      <c r="J510" s="42"/>
      <c r="K510" s="42"/>
      <c r="L510" s="42"/>
      <c r="M510" s="57" t="str">
        <f t="shared" si="138"/>
        <v/>
      </c>
      <c r="N510" s="27" t="str">
        <f>IF(M510="","",VLOOKUP($A510,'[1]פרופיל מציע  + מסמכים שיש להגיש'!$C$6:$H$16555,4))</f>
        <v/>
      </c>
      <c r="O510" s="46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6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23" t="str">
        <f t="shared" si="126"/>
        <v>not submittied</v>
      </c>
      <c r="R510" s="65" t="e">
        <f t="shared" si="127"/>
        <v>#NUM!</v>
      </c>
      <c r="W510" s="67">
        <f t="shared" si="128"/>
        <v>0</v>
      </c>
      <c r="X510" s="23">
        <f t="shared" si="129"/>
        <v>7629</v>
      </c>
      <c r="Y510" s="50" t="e">
        <f t="shared" si="130"/>
        <v>#REF!</v>
      </c>
      <c r="Z510" s="23" t="e">
        <f t="shared" si="131"/>
        <v>#REF!</v>
      </c>
      <c r="AA510" s="28" t="e">
        <f t="shared" si="123"/>
        <v>#REF!</v>
      </c>
      <c r="AB510" s="29" t="e">
        <f t="shared" si="124"/>
        <v>#REF!</v>
      </c>
      <c r="AC510" s="28" t="e">
        <f t="shared" si="132"/>
        <v>#REF!</v>
      </c>
      <c r="AD510" s="23" t="e">
        <f t="shared" si="133"/>
        <v>#REF!</v>
      </c>
      <c r="AE510" s="53">
        <f t="shared" si="134"/>
        <v>0</v>
      </c>
      <c r="AF510" s="53">
        <f t="shared" si="135"/>
        <v>0</v>
      </c>
      <c r="AG510" s="53">
        <f t="shared" si="136"/>
        <v>0</v>
      </c>
      <c r="AH510" s="36" t="e">
        <f t="shared" si="139"/>
        <v>#REF!</v>
      </c>
      <c r="AM510" s="23">
        <f t="shared" si="137"/>
        <v>0</v>
      </c>
    </row>
    <row r="511" spans="1:39" x14ac:dyDescent="0.2">
      <c r="A511" s="23">
        <v>508</v>
      </c>
      <c r="B511" s="23">
        <f>VLOOKUP($A511,'[1]פרופיל מציע  + מסמכים שיש להגיש'!$C$6:$H$16555,2)</f>
        <v>0</v>
      </c>
      <c r="C511" s="23" t="str">
        <f t="shared" si="125"/>
        <v>0</v>
      </c>
      <c r="D511" s="41"/>
      <c r="E511" s="43"/>
      <c r="F511" s="43"/>
      <c r="G511" s="42"/>
      <c r="H511" s="43"/>
      <c r="I511" s="43"/>
      <c r="J511" s="42"/>
      <c r="K511" s="42"/>
      <c r="L511" s="42"/>
      <c r="M511" s="57" t="str">
        <f t="shared" si="138"/>
        <v/>
      </c>
      <c r="N511" s="27" t="str">
        <f>IF(M511="","",VLOOKUP($A511,'[1]פרופיל מציע  + מסמכים שיש להגיש'!$C$6:$H$16555,4))</f>
        <v/>
      </c>
      <c r="O511" s="46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6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23" t="str">
        <f t="shared" si="126"/>
        <v>not submittied</v>
      </c>
      <c r="R511" s="65" t="e">
        <f t="shared" si="127"/>
        <v>#NUM!</v>
      </c>
      <c r="W511" s="67">
        <f t="shared" si="128"/>
        <v>0</v>
      </c>
      <c r="X511" s="23">
        <f t="shared" si="129"/>
        <v>7629</v>
      </c>
      <c r="Y511" s="50" t="e">
        <f t="shared" si="130"/>
        <v>#REF!</v>
      </c>
      <c r="Z511" s="23" t="e">
        <f t="shared" si="131"/>
        <v>#REF!</v>
      </c>
      <c r="AA511" s="28" t="e">
        <f t="shared" si="123"/>
        <v>#REF!</v>
      </c>
      <c r="AB511" s="29" t="e">
        <f t="shared" si="124"/>
        <v>#REF!</v>
      </c>
      <c r="AC511" s="28" t="e">
        <f t="shared" si="132"/>
        <v>#REF!</v>
      </c>
      <c r="AD511" s="23" t="e">
        <f t="shared" si="133"/>
        <v>#REF!</v>
      </c>
      <c r="AE511" s="53">
        <f t="shared" si="134"/>
        <v>0</v>
      </c>
      <c r="AF511" s="53">
        <f t="shared" si="135"/>
        <v>0</v>
      </c>
      <c r="AG511" s="53">
        <f t="shared" si="136"/>
        <v>0</v>
      </c>
      <c r="AH511" s="36" t="e">
        <f t="shared" si="139"/>
        <v>#REF!</v>
      </c>
      <c r="AM511" s="23">
        <f t="shared" si="137"/>
        <v>0</v>
      </c>
    </row>
    <row r="512" spans="1:39" x14ac:dyDescent="0.2">
      <c r="A512" s="23">
        <v>509</v>
      </c>
      <c r="B512" s="23">
        <f>VLOOKUP($A512,'[1]פרופיל מציע  + מסמכים שיש להגיש'!$C$6:$H$16555,2)</f>
        <v>0</v>
      </c>
      <c r="C512" s="23" t="str">
        <f t="shared" si="125"/>
        <v>0</v>
      </c>
      <c r="D512" s="41"/>
      <c r="E512" s="43"/>
      <c r="F512" s="43"/>
      <c r="G512" s="42"/>
      <c r="H512" s="43"/>
      <c r="I512" s="43"/>
      <c r="J512" s="42"/>
      <c r="K512" s="42"/>
      <c r="L512" s="42"/>
      <c r="M512" s="57" t="str">
        <f t="shared" si="138"/>
        <v/>
      </c>
      <c r="N512" s="27" t="str">
        <f>IF(M512="","",VLOOKUP($A512,'[1]פרופיל מציע  + מסמכים שיש להגיש'!$C$6:$H$16555,4))</f>
        <v/>
      </c>
      <c r="O512" s="46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6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23" t="str">
        <f t="shared" si="126"/>
        <v>not submittied</v>
      </c>
      <c r="R512" s="65" t="e">
        <f t="shared" si="127"/>
        <v>#NUM!</v>
      </c>
      <c r="W512" s="67">
        <f t="shared" si="128"/>
        <v>0</v>
      </c>
      <c r="X512" s="23">
        <f t="shared" si="129"/>
        <v>7629</v>
      </c>
      <c r="Y512" s="50" t="e">
        <f t="shared" si="130"/>
        <v>#REF!</v>
      </c>
      <c r="Z512" s="23" t="e">
        <f t="shared" si="131"/>
        <v>#REF!</v>
      </c>
      <c r="AA512" s="28" t="e">
        <f t="shared" si="123"/>
        <v>#REF!</v>
      </c>
      <c r="AB512" s="29" t="e">
        <f t="shared" si="124"/>
        <v>#REF!</v>
      </c>
      <c r="AC512" s="28" t="e">
        <f t="shared" si="132"/>
        <v>#REF!</v>
      </c>
      <c r="AD512" s="23" t="e">
        <f t="shared" si="133"/>
        <v>#REF!</v>
      </c>
      <c r="AE512" s="53">
        <f t="shared" si="134"/>
        <v>0</v>
      </c>
      <c r="AF512" s="53">
        <f t="shared" si="135"/>
        <v>0</v>
      </c>
      <c r="AG512" s="53">
        <f t="shared" si="136"/>
        <v>0</v>
      </c>
      <c r="AH512" s="36" t="e">
        <f t="shared" si="139"/>
        <v>#REF!</v>
      </c>
      <c r="AM512" s="23">
        <f t="shared" si="137"/>
        <v>0</v>
      </c>
    </row>
    <row r="513" spans="1:39" x14ac:dyDescent="0.2">
      <c r="A513" s="23">
        <v>510</v>
      </c>
      <c r="B513" s="23">
        <f>VLOOKUP($A513,'[1]פרופיל מציע  + מסמכים שיש להגיש'!$C$6:$H$16555,2)</f>
        <v>0</v>
      </c>
      <c r="C513" s="23" t="str">
        <f t="shared" si="125"/>
        <v>0</v>
      </c>
      <c r="D513" s="41"/>
      <c r="E513" s="43"/>
      <c r="F513" s="43"/>
      <c r="G513" s="42"/>
      <c r="H513" s="43"/>
      <c r="I513" s="43"/>
      <c r="J513" s="42"/>
      <c r="K513" s="42"/>
      <c r="L513" s="42"/>
      <c r="M513" s="57" t="str">
        <f t="shared" si="138"/>
        <v/>
      </c>
      <c r="N513" s="27" t="str">
        <f>IF(M513="","",VLOOKUP($A513,'[1]פרופיל מציע  + מסמכים שיש להגיש'!$C$6:$H$16555,4))</f>
        <v/>
      </c>
      <c r="O513" s="46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6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23" t="str">
        <f t="shared" si="126"/>
        <v>not submittied</v>
      </c>
      <c r="R513" s="65" t="e">
        <f t="shared" si="127"/>
        <v>#NUM!</v>
      </c>
      <c r="W513" s="67">
        <f t="shared" si="128"/>
        <v>0</v>
      </c>
      <c r="X513" s="23">
        <f t="shared" si="129"/>
        <v>7629</v>
      </c>
      <c r="Y513" s="50" t="e">
        <f t="shared" si="130"/>
        <v>#REF!</v>
      </c>
      <c r="Z513" s="23" t="e">
        <f t="shared" si="131"/>
        <v>#REF!</v>
      </c>
      <c r="AA513" s="28" t="e">
        <f t="shared" si="123"/>
        <v>#REF!</v>
      </c>
      <c r="AB513" s="29" t="e">
        <f t="shared" si="124"/>
        <v>#REF!</v>
      </c>
      <c r="AC513" s="28" t="e">
        <f t="shared" si="132"/>
        <v>#REF!</v>
      </c>
      <c r="AD513" s="23" t="e">
        <f t="shared" si="133"/>
        <v>#REF!</v>
      </c>
      <c r="AE513" s="53">
        <f t="shared" si="134"/>
        <v>0</v>
      </c>
      <c r="AF513" s="53">
        <f t="shared" si="135"/>
        <v>0</v>
      </c>
      <c r="AG513" s="53">
        <f t="shared" si="136"/>
        <v>0</v>
      </c>
      <c r="AH513" s="36" t="e">
        <f t="shared" si="139"/>
        <v>#REF!</v>
      </c>
      <c r="AM513" s="23">
        <f t="shared" si="137"/>
        <v>0</v>
      </c>
    </row>
    <row r="514" spans="1:39" x14ac:dyDescent="0.2">
      <c r="A514" s="23">
        <v>511</v>
      </c>
      <c r="B514" s="23">
        <f>VLOOKUP($A514,'[1]פרופיל מציע  + מסמכים שיש להגיש'!$C$6:$H$16555,2)</f>
        <v>0</v>
      </c>
      <c r="C514" s="23" t="str">
        <f t="shared" si="125"/>
        <v>0</v>
      </c>
      <c r="D514" s="41"/>
      <c r="E514" s="43"/>
      <c r="F514" s="43"/>
      <c r="G514" s="42"/>
      <c r="H514" s="43"/>
      <c r="I514" s="43"/>
      <c r="J514" s="42"/>
      <c r="K514" s="42"/>
      <c r="L514" s="42"/>
      <c r="M514" s="57" t="str">
        <f t="shared" si="138"/>
        <v/>
      </c>
      <c r="N514" s="27" t="str">
        <f>IF(M514="","",VLOOKUP($A514,'[1]פרופיל מציע  + מסמכים שיש להגיש'!$C$6:$H$16555,4))</f>
        <v/>
      </c>
      <c r="O514" s="46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6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23" t="str">
        <f t="shared" si="126"/>
        <v>not submittied</v>
      </c>
      <c r="R514" s="65" t="e">
        <f t="shared" si="127"/>
        <v>#NUM!</v>
      </c>
      <c r="W514" s="67">
        <f t="shared" si="128"/>
        <v>0</v>
      </c>
      <c r="X514" s="23">
        <f t="shared" si="129"/>
        <v>7629</v>
      </c>
      <c r="Y514" s="50" t="e">
        <f t="shared" si="130"/>
        <v>#REF!</v>
      </c>
      <c r="Z514" s="23" t="e">
        <f t="shared" si="131"/>
        <v>#REF!</v>
      </c>
      <c r="AA514" s="28" t="e">
        <f t="shared" si="123"/>
        <v>#REF!</v>
      </c>
      <c r="AB514" s="29" t="e">
        <f t="shared" si="124"/>
        <v>#REF!</v>
      </c>
      <c r="AC514" s="28" t="e">
        <f t="shared" si="132"/>
        <v>#REF!</v>
      </c>
      <c r="AD514" s="23" t="e">
        <f t="shared" si="133"/>
        <v>#REF!</v>
      </c>
      <c r="AE514" s="53">
        <f t="shared" si="134"/>
        <v>0</v>
      </c>
      <c r="AF514" s="53">
        <f t="shared" si="135"/>
        <v>0</v>
      </c>
      <c r="AG514" s="53">
        <f t="shared" si="136"/>
        <v>0</v>
      </c>
      <c r="AH514" s="36" t="e">
        <f t="shared" si="139"/>
        <v>#REF!</v>
      </c>
      <c r="AM514" s="23">
        <f t="shared" si="137"/>
        <v>0</v>
      </c>
    </row>
    <row r="515" spans="1:39" x14ac:dyDescent="0.2">
      <c r="A515" s="23">
        <v>512</v>
      </c>
      <c r="B515" s="23">
        <f>VLOOKUP($A515,'[1]פרופיל מציע  + מסמכים שיש להגיש'!$C$6:$H$16555,2)</f>
        <v>0</v>
      </c>
      <c r="C515" s="23" t="str">
        <f t="shared" si="125"/>
        <v>0</v>
      </c>
      <c r="D515" s="41"/>
      <c r="E515" s="43"/>
      <c r="F515" s="43"/>
      <c r="G515" s="42"/>
      <c r="H515" s="43"/>
      <c r="I515" s="43"/>
      <c r="J515" s="42"/>
      <c r="K515" s="42"/>
      <c r="L515" s="42"/>
      <c r="M515" s="57" t="str">
        <f t="shared" si="138"/>
        <v/>
      </c>
      <c r="N515" s="27" t="str">
        <f>IF(M515="","",VLOOKUP($A515,'[1]פרופיל מציע  + מסמכים שיש להגיש'!$C$6:$H$16555,4))</f>
        <v/>
      </c>
      <c r="O515" s="46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6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23" t="str">
        <f t="shared" si="126"/>
        <v>not submittied</v>
      </c>
      <c r="R515" s="65" t="e">
        <f t="shared" si="127"/>
        <v>#NUM!</v>
      </c>
      <c r="W515" s="67">
        <f t="shared" si="128"/>
        <v>0</v>
      </c>
      <c r="X515" s="23">
        <f t="shared" si="129"/>
        <v>7629</v>
      </c>
      <c r="Y515" s="50" t="e">
        <f t="shared" si="130"/>
        <v>#REF!</v>
      </c>
      <c r="Z515" s="23" t="e">
        <f t="shared" si="131"/>
        <v>#REF!</v>
      </c>
      <c r="AA515" s="28" t="e">
        <f t="shared" si="123"/>
        <v>#REF!</v>
      </c>
      <c r="AB515" s="29" t="e">
        <f t="shared" si="124"/>
        <v>#REF!</v>
      </c>
      <c r="AC515" s="28" t="e">
        <f t="shared" si="132"/>
        <v>#REF!</v>
      </c>
      <c r="AD515" s="23" t="e">
        <f t="shared" si="133"/>
        <v>#REF!</v>
      </c>
      <c r="AE515" s="53">
        <f t="shared" si="134"/>
        <v>0</v>
      </c>
      <c r="AF515" s="53">
        <f t="shared" si="135"/>
        <v>0</v>
      </c>
      <c r="AG515" s="53">
        <f t="shared" si="136"/>
        <v>0</v>
      </c>
      <c r="AH515" s="36" t="e">
        <f t="shared" si="139"/>
        <v>#REF!</v>
      </c>
      <c r="AM515" s="23">
        <f t="shared" si="137"/>
        <v>0</v>
      </c>
    </row>
    <row r="516" spans="1:39" x14ac:dyDescent="0.2">
      <c r="A516" s="23">
        <v>513</v>
      </c>
      <c r="B516" s="23">
        <f>VLOOKUP($A516,'[1]פרופיל מציע  + מסמכים שיש להגיש'!$C$6:$H$16555,2)</f>
        <v>0</v>
      </c>
      <c r="C516" s="23" t="str">
        <f t="shared" si="125"/>
        <v>0</v>
      </c>
      <c r="D516" s="41"/>
      <c r="E516" s="43"/>
      <c r="F516" s="43"/>
      <c r="G516" s="42"/>
      <c r="H516" s="43"/>
      <c r="I516" s="43"/>
      <c r="J516" s="42"/>
      <c r="K516" s="42"/>
      <c r="L516" s="42"/>
      <c r="M516" s="57" t="str">
        <f t="shared" si="138"/>
        <v/>
      </c>
      <c r="N516" s="27" t="str">
        <f>IF(M516="","",VLOOKUP($A516,'[1]פרופיל מציע  + מסמכים שיש להגיש'!$C$6:$H$16555,4))</f>
        <v/>
      </c>
      <c r="O516" s="46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6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23" t="str">
        <f t="shared" si="126"/>
        <v>not submittied</v>
      </c>
      <c r="R516" s="65" t="e">
        <f t="shared" si="127"/>
        <v>#NUM!</v>
      </c>
      <c r="W516" s="67">
        <f t="shared" si="128"/>
        <v>0</v>
      </c>
      <c r="X516" s="23">
        <f t="shared" si="129"/>
        <v>7629</v>
      </c>
      <c r="Y516" s="50" t="e">
        <f t="shared" si="130"/>
        <v>#REF!</v>
      </c>
      <c r="Z516" s="23" t="e">
        <f t="shared" si="131"/>
        <v>#REF!</v>
      </c>
      <c r="AA516" s="28" t="e">
        <f t="shared" ref="AA516:AA582" si="140">SUM($BL$40:$BL$43)*$G516</f>
        <v>#REF!</v>
      </c>
      <c r="AB516" s="29" t="e">
        <f t="shared" ref="AB516:AB582" si="141">0.7*SUM($BM$40:$BM$43)*(1-$H516)+0.3*SUM($BN$40:$BN$43)*(1-$I516)</f>
        <v>#REF!</v>
      </c>
      <c r="AC516" s="28" t="e">
        <f t="shared" si="132"/>
        <v>#REF!</v>
      </c>
      <c r="AD516" s="23" t="e">
        <f t="shared" si="133"/>
        <v>#REF!</v>
      </c>
      <c r="AE516" s="53">
        <f t="shared" si="134"/>
        <v>0</v>
      </c>
      <c r="AF516" s="53">
        <f t="shared" si="135"/>
        <v>0</v>
      </c>
      <c r="AG516" s="53">
        <f t="shared" si="136"/>
        <v>0</v>
      </c>
      <c r="AH516" s="36" t="e">
        <f t="shared" si="139"/>
        <v>#REF!</v>
      </c>
      <c r="AM516" s="23">
        <f t="shared" si="137"/>
        <v>0</v>
      </c>
    </row>
    <row r="517" spans="1:39" x14ac:dyDescent="0.2">
      <c r="A517" s="23">
        <v>514</v>
      </c>
      <c r="B517" s="23">
        <f>VLOOKUP($A517,'[1]פרופיל מציע  + מסמכים שיש להגיש'!$C$6:$H$16555,2)</f>
        <v>0</v>
      </c>
      <c r="C517" s="23" t="str">
        <f t="shared" ref="C517:C580" si="142">IF(D517&gt;0,"1","0")</f>
        <v>0</v>
      </c>
      <c r="D517" s="41"/>
      <c r="E517" s="43"/>
      <c r="F517" s="43"/>
      <c r="G517" s="42"/>
      <c r="H517" s="43"/>
      <c r="I517" s="43"/>
      <c r="J517" s="42"/>
      <c r="K517" s="42"/>
      <c r="L517" s="42"/>
      <c r="M517" s="57" t="str">
        <f t="shared" si="138"/>
        <v/>
      </c>
      <c r="N517" s="27" t="str">
        <f>IF(M517="","",VLOOKUP($A517,'[1]פרופיל מציע  + מסמכים שיש להגיש'!$C$6:$H$16555,4))</f>
        <v/>
      </c>
      <c r="O517" s="46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6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23" t="str">
        <f t="shared" ref="Q517:Q580" si="143">IF($D517&gt;0,IF(AND($O517="",$P517=""),IF($M517&lt;1.1*$T$5,"in","out"),"in"),"not submittied")</f>
        <v>not submittied</v>
      </c>
      <c r="R517" s="65" t="e">
        <f t="shared" ref="R517:R580" si="144">IF(AND(O$4="",$P517=""),IF($D517&gt;0,IF(AND($O517="",$P517="",$Q517="in",$M517&gt;$T$5),$T$5,$M517)),"")</f>
        <v>#NUM!</v>
      </c>
      <c r="W517" s="67">
        <f t="shared" ref="W517:W580" si="145">40*$D517</f>
        <v>0</v>
      </c>
      <c r="X517" s="23">
        <f t="shared" ref="X517:X580" si="146">5627*(1-$E517)+2002*(1-$F517)</f>
        <v>7629</v>
      </c>
      <c r="Y517" s="50" t="e">
        <f t="shared" ref="Y517:Y580" si="147">$G517*SUM($BT$5:$CK$5)</f>
        <v>#REF!</v>
      </c>
      <c r="Z517" s="23" t="e">
        <f t="shared" ref="Z517:Z580" si="148">SUM($BT$6:$CK$17)*(0.8*(1-$H517)+0.2*0.75*(1-$I517))</f>
        <v>#REF!</v>
      </c>
      <c r="AA517" s="28" t="e">
        <f t="shared" si="140"/>
        <v>#REF!</v>
      </c>
      <c r="AB517" s="29" t="e">
        <f t="shared" si="141"/>
        <v>#REF!</v>
      </c>
      <c r="AC517" s="28" t="e">
        <f t="shared" ref="AC517:AC580" si="149">SUM($BL$4:$BL$34)*$G517</f>
        <v>#REF!</v>
      </c>
      <c r="AD517" s="23" t="e">
        <f t="shared" ref="AD517:AD580" si="150">0.5*SUM($BM$4:$BM$34)*(1-$H517)+0.5*0.75*(1-$I517)*SUM($BM$4:$BM$34)</f>
        <v>#REF!</v>
      </c>
      <c r="AE517" s="53">
        <f t="shared" ref="AE517:AE580" si="151">$J517*3</f>
        <v>0</v>
      </c>
      <c r="AF517" s="53">
        <f t="shared" ref="AF517:AF580" si="152">$K517*4</f>
        <v>0</v>
      </c>
      <c r="AG517" s="53">
        <f t="shared" ref="AG517:AG580" si="153">$L517*12</f>
        <v>0</v>
      </c>
      <c r="AH517" s="36" t="e">
        <f t="shared" si="139"/>
        <v>#REF!</v>
      </c>
      <c r="AM517" s="23">
        <f t="shared" ref="AM517:AM580" si="154">IF(Q518="בפנים",N517,0)</f>
        <v>0</v>
      </c>
    </row>
    <row r="518" spans="1:39" x14ac:dyDescent="0.2">
      <c r="A518" s="23">
        <v>515</v>
      </c>
      <c r="B518" s="23">
        <f>VLOOKUP($A518,'[1]פרופיל מציע  + מסמכים שיש להגיש'!$C$6:$H$16555,2)</f>
        <v>0</v>
      </c>
      <c r="C518" s="23" t="str">
        <f t="shared" si="142"/>
        <v>0</v>
      </c>
      <c r="D518" s="41"/>
      <c r="E518" s="43"/>
      <c r="F518" s="43"/>
      <c r="G518" s="42"/>
      <c r="H518" s="43"/>
      <c r="I518" s="43"/>
      <c r="J518" s="42"/>
      <c r="K518" s="42"/>
      <c r="L518" s="42"/>
      <c r="M518" s="57" t="str">
        <f t="shared" ref="M518:M581" si="155">IF(COUNT(D518:L518)=9,$AH518,"")</f>
        <v/>
      </c>
      <c r="N518" s="27" t="str">
        <f>IF(M518="","",VLOOKUP($A518,'[1]פרופיל מציע  + מסמכים שיש להגיש'!$C$6:$H$16555,4))</f>
        <v/>
      </c>
      <c r="O518" s="46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6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23" t="str">
        <f t="shared" si="143"/>
        <v>not submittied</v>
      </c>
      <c r="R518" s="65" t="e">
        <f t="shared" si="144"/>
        <v>#NUM!</v>
      </c>
      <c r="W518" s="67">
        <f t="shared" si="145"/>
        <v>0</v>
      </c>
      <c r="X518" s="23">
        <f t="shared" si="146"/>
        <v>7629</v>
      </c>
      <c r="Y518" s="50" t="e">
        <f t="shared" si="147"/>
        <v>#REF!</v>
      </c>
      <c r="Z518" s="23" t="e">
        <f t="shared" si="148"/>
        <v>#REF!</v>
      </c>
      <c r="AA518" s="28" t="e">
        <f t="shared" si="140"/>
        <v>#REF!</v>
      </c>
      <c r="AB518" s="29" t="e">
        <f t="shared" si="141"/>
        <v>#REF!</v>
      </c>
      <c r="AC518" s="28" t="e">
        <f t="shared" si="149"/>
        <v>#REF!</v>
      </c>
      <c r="AD518" s="23" t="e">
        <f t="shared" si="150"/>
        <v>#REF!</v>
      </c>
      <c r="AE518" s="53">
        <f t="shared" si="151"/>
        <v>0</v>
      </c>
      <c r="AF518" s="53">
        <f t="shared" si="152"/>
        <v>0</v>
      </c>
      <c r="AG518" s="53">
        <f t="shared" si="153"/>
        <v>0</v>
      </c>
      <c r="AH518" s="36" t="e">
        <f t="shared" si="139"/>
        <v>#REF!</v>
      </c>
      <c r="AM518" s="23">
        <f t="shared" si="154"/>
        <v>0</v>
      </c>
    </row>
    <row r="519" spans="1:39" x14ac:dyDescent="0.2">
      <c r="A519" s="23">
        <v>516</v>
      </c>
      <c r="B519" s="23">
        <f>VLOOKUP($A519,'[1]פרופיל מציע  + מסמכים שיש להגיש'!$C$6:$H$16555,2)</f>
        <v>0</v>
      </c>
      <c r="C519" s="23" t="str">
        <f t="shared" si="142"/>
        <v>0</v>
      </c>
      <c r="D519" s="41"/>
      <c r="E519" s="43"/>
      <c r="F519" s="43"/>
      <c r="G519" s="42"/>
      <c r="H519" s="43"/>
      <c r="I519" s="43"/>
      <c r="J519" s="42"/>
      <c r="K519" s="42"/>
      <c r="L519" s="42"/>
      <c r="M519" s="57" t="str">
        <f t="shared" si="155"/>
        <v/>
      </c>
      <c r="N519" s="27" t="str">
        <f>IF(M519="","",VLOOKUP($A519,'[1]פרופיל מציע  + מסמכים שיש להגיש'!$C$6:$H$16555,4))</f>
        <v/>
      </c>
      <c r="O519" s="46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6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23" t="str">
        <f t="shared" si="143"/>
        <v>not submittied</v>
      </c>
      <c r="R519" s="65" t="e">
        <f t="shared" si="144"/>
        <v>#NUM!</v>
      </c>
      <c r="W519" s="67">
        <f t="shared" si="145"/>
        <v>0</v>
      </c>
      <c r="X519" s="23">
        <f t="shared" si="146"/>
        <v>7629</v>
      </c>
      <c r="Y519" s="50" t="e">
        <f t="shared" si="147"/>
        <v>#REF!</v>
      </c>
      <c r="Z519" s="23" t="e">
        <f t="shared" si="148"/>
        <v>#REF!</v>
      </c>
      <c r="AA519" s="28" t="e">
        <f t="shared" si="140"/>
        <v>#REF!</v>
      </c>
      <c r="AB519" s="29" t="e">
        <f t="shared" si="141"/>
        <v>#REF!</v>
      </c>
      <c r="AC519" s="28" t="e">
        <f t="shared" si="149"/>
        <v>#REF!</v>
      </c>
      <c r="AD519" s="23" t="e">
        <f t="shared" si="150"/>
        <v>#REF!</v>
      </c>
      <c r="AE519" s="53">
        <f t="shared" si="151"/>
        <v>0</v>
      </c>
      <c r="AF519" s="53">
        <f t="shared" si="152"/>
        <v>0</v>
      </c>
      <c r="AG519" s="53">
        <f t="shared" si="153"/>
        <v>0</v>
      </c>
      <c r="AH519" s="36" t="e">
        <f t="shared" si="139"/>
        <v>#REF!</v>
      </c>
      <c r="AM519" s="23">
        <f t="shared" si="154"/>
        <v>0</v>
      </c>
    </row>
    <row r="520" spans="1:39" x14ac:dyDescent="0.2">
      <c r="A520" s="23">
        <v>517</v>
      </c>
      <c r="B520" s="23">
        <f>VLOOKUP($A520,'[1]פרופיל מציע  + מסמכים שיש להגיש'!$C$6:$H$16555,2)</f>
        <v>0</v>
      </c>
      <c r="C520" s="23" t="str">
        <f t="shared" si="142"/>
        <v>0</v>
      </c>
      <c r="D520" s="41"/>
      <c r="E520" s="43"/>
      <c r="F520" s="43"/>
      <c r="G520" s="42"/>
      <c r="H520" s="43"/>
      <c r="I520" s="43"/>
      <c r="J520" s="42"/>
      <c r="K520" s="42"/>
      <c r="L520" s="42"/>
      <c r="M520" s="57" t="str">
        <f t="shared" si="155"/>
        <v/>
      </c>
      <c r="N520" s="27" t="str">
        <f>IF(M520="","",VLOOKUP($A520,'[1]פרופיל מציע  + מסמכים שיש להגיש'!$C$6:$H$16555,4))</f>
        <v/>
      </c>
      <c r="O520" s="46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6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23" t="str">
        <f t="shared" si="143"/>
        <v>not submittied</v>
      </c>
      <c r="R520" s="65" t="e">
        <f t="shared" si="144"/>
        <v>#NUM!</v>
      </c>
      <c r="W520" s="67">
        <f t="shared" si="145"/>
        <v>0</v>
      </c>
      <c r="X520" s="23">
        <f t="shared" si="146"/>
        <v>7629</v>
      </c>
      <c r="Y520" s="50" t="e">
        <f t="shared" si="147"/>
        <v>#REF!</v>
      </c>
      <c r="Z520" s="23" t="e">
        <f t="shared" si="148"/>
        <v>#REF!</v>
      </c>
      <c r="AA520" s="28" t="e">
        <f t="shared" si="140"/>
        <v>#REF!</v>
      </c>
      <c r="AB520" s="29" t="e">
        <f t="shared" si="141"/>
        <v>#REF!</v>
      </c>
      <c r="AC520" s="28" t="e">
        <f t="shared" si="149"/>
        <v>#REF!</v>
      </c>
      <c r="AD520" s="23" t="e">
        <f t="shared" si="150"/>
        <v>#REF!</v>
      </c>
      <c r="AE520" s="53">
        <f t="shared" si="151"/>
        <v>0</v>
      </c>
      <c r="AF520" s="53">
        <f t="shared" si="152"/>
        <v>0</v>
      </c>
      <c r="AG520" s="53">
        <f t="shared" si="153"/>
        <v>0</v>
      </c>
      <c r="AH520" s="36" t="e">
        <f t="shared" si="139"/>
        <v>#REF!</v>
      </c>
      <c r="AM520" s="23">
        <f t="shared" si="154"/>
        <v>0</v>
      </c>
    </row>
    <row r="521" spans="1:39" x14ac:dyDescent="0.2">
      <c r="A521" s="23">
        <v>518</v>
      </c>
      <c r="B521" s="23">
        <f>VLOOKUP($A521,'[1]פרופיל מציע  + מסמכים שיש להגיש'!$C$6:$H$16555,2)</f>
        <v>0</v>
      </c>
      <c r="C521" s="23" t="str">
        <f t="shared" si="142"/>
        <v>0</v>
      </c>
      <c r="D521" s="41"/>
      <c r="E521" s="43"/>
      <c r="F521" s="43"/>
      <c r="G521" s="42"/>
      <c r="H521" s="43"/>
      <c r="I521" s="43"/>
      <c r="J521" s="42"/>
      <c r="K521" s="42"/>
      <c r="L521" s="42"/>
      <c r="M521" s="57" t="str">
        <f t="shared" si="155"/>
        <v/>
      </c>
      <c r="N521" s="27" t="str">
        <f>IF(M521="","",VLOOKUP($A521,'[1]פרופיל מציע  + מסמכים שיש להגיש'!$C$6:$H$16555,4))</f>
        <v/>
      </c>
      <c r="O521" s="46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6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23" t="str">
        <f t="shared" si="143"/>
        <v>not submittied</v>
      </c>
      <c r="R521" s="65" t="e">
        <f t="shared" si="144"/>
        <v>#NUM!</v>
      </c>
      <c r="W521" s="67">
        <f t="shared" si="145"/>
        <v>0</v>
      </c>
      <c r="X521" s="23">
        <f t="shared" si="146"/>
        <v>7629</v>
      </c>
      <c r="Y521" s="50" t="e">
        <f t="shared" si="147"/>
        <v>#REF!</v>
      </c>
      <c r="Z521" s="23" t="e">
        <f t="shared" si="148"/>
        <v>#REF!</v>
      </c>
      <c r="AA521" s="28" t="e">
        <f t="shared" si="140"/>
        <v>#REF!</v>
      </c>
      <c r="AB521" s="29" t="e">
        <f t="shared" si="141"/>
        <v>#REF!</v>
      </c>
      <c r="AC521" s="28" t="e">
        <f t="shared" si="149"/>
        <v>#REF!</v>
      </c>
      <c r="AD521" s="23" t="e">
        <f t="shared" si="150"/>
        <v>#REF!</v>
      </c>
      <c r="AE521" s="53">
        <f t="shared" si="151"/>
        <v>0</v>
      </c>
      <c r="AF521" s="53">
        <f t="shared" si="152"/>
        <v>0</v>
      </c>
      <c r="AG521" s="53">
        <f t="shared" si="153"/>
        <v>0</v>
      </c>
      <c r="AH521" s="36" t="e">
        <f t="shared" ref="AH521:AH582" si="156">SUM(W521:AG521)</f>
        <v>#REF!</v>
      </c>
      <c r="AM521" s="23">
        <f t="shared" si="154"/>
        <v>0</v>
      </c>
    </row>
    <row r="522" spans="1:39" x14ac:dyDescent="0.2">
      <c r="A522" s="23">
        <v>519</v>
      </c>
      <c r="B522" s="23">
        <f>VLOOKUP($A522,'[1]פרופיל מציע  + מסמכים שיש להגיש'!$C$6:$H$16555,2)</f>
        <v>0</v>
      </c>
      <c r="C522" s="23" t="str">
        <f t="shared" si="142"/>
        <v>0</v>
      </c>
      <c r="D522" s="41"/>
      <c r="E522" s="43"/>
      <c r="F522" s="43"/>
      <c r="G522" s="42"/>
      <c r="H522" s="43"/>
      <c r="I522" s="43"/>
      <c r="J522" s="42"/>
      <c r="K522" s="42"/>
      <c r="L522" s="42"/>
      <c r="M522" s="57" t="str">
        <f t="shared" si="155"/>
        <v/>
      </c>
      <c r="N522" s="27" t="str">
        <f>IF(M522="","",VLOOKUP($A522,'[1]פרופיל מציע  + מסמכים שיש להגיש'!$C$6:$H$16555,4))</f>
        <v/>
      </c>
      <c r="O522" s="46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6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23" t="str">
        <f t="shared" si="143"/>
        <v>not submittied</v>
      </c>
      <c r="R522" s="65" t="e">
        <f t="shared" si="144"/>
        <v>#NUM!</v>
      </c>
      <c r="W522" s="67">
        <f t="shared" si="145"/>
        <v>0</v>
      </c>
      <c r="X522" s="23">
        <f t="shared" si="146"/>
        <v>7629</v>
      </c>
      <c r="Y522" s="50" t="e">
        <f t="shared" si="147"/>
        <v>#REF!</v>
      </c>
      <c r="Z522" s="23" t="e">
        <f t="shared" si="148"/>
        <v>#REF!</v>
      </c>
      <c r="AA522" s="28" t="e">
        <f t="shared" si="140"/>
        <v>#REF!</v>
      </c>
      <c r="AB522" s="29" t="e">
        <f t="shared" si="141"/>
        <v>#REF!</v>
      </c>
      <c r="AC522" s="28" t="e">
        <f t="shared" si="149"/>
        <v>#REF!</v>
      </c>
      <c r="AD522" s="23" t="e">
        <f t="shared" si="150"/>
        <v>#REF!</v>
      </c>
      <c r="AE522" s="53">
        <f t="shared" si="151"/>
        <v>0</v>
      </c>
      <c r="AF522" s="53">
        <f t="shared" si="152"/>
        <v>0</v>
      </c>
      <c r="AG522" s="53">
        <f t="shared" si="153"/>
        <v>0</v>
      </c>
      <c r="AH522" s="36" t="e">
        <f t="shared" si="156"/>
        <v>#REF!</v>
      </c>
      <c r="AM522" s="23">
        <f t="shared" si="154"/>
        <v>0</v>
      </c>
    </row>
    <row r="523" spans="1:39" x14ac:dyDescent="0.2">
      <c r="A523" s="23">
        <v>520</v>
      </c>
      <c r="B523" s="23">
        <f>VLOOKUP($A523,'[1]פרופיל מציע  + מסמכים שיש להגיש'!$C$6:$H$16555,2)</f>
        <v>0</v>
      </c>
      <c r="C523" s="23" t="str">
        <f t="shared" si="142"/>
        <v>0</v>
      </c>
      <c r="D523" s="41"/>
      <c r="E523" s="43"/>
      <c r="F523" s="43"/>
      <c r="G523" s="42"/>
      <c r="H523" s="43"/>
      <c r="I523" s="43"/>
      <c r="J523" s="42"/>
      <c r="K523" s="42"/>
      <c r="L523" s="42"/>
      <c r="M523" s="57" t="str">
        <f t="shared" si="155"/>
        <v/>
      </c>
      <c r="N523" s="27" t="str">
        <f>IF(M523="","",VLOOKUP($A523,'[1]פרופיל מציע  + מסמכים שיש להגיש'!$C$6:$H$16555,4))</f>
        <v/>
      </c>
      <c r="O523" s="46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6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23" t="str">
        <f t="shared" si="143"/>
        <v>not submittied</v>
      </c>
      <c r="R523" s="65" t="e">
        <f t="shared" si="144"/>
        <v>#NUM!</v>
      </c>
      <c r="W523" s="67">
        <f t="shared" si="145"/>
        <v>0</v>
      </c>
      <c r="X523" s="23">
        <f t="shared" si="146"/>
        <v>7629</v>
      </c>
      <c r="Y523" s="50" t="e">
        <f t="shared" si="147"/>
        <v>#REF!</v>
      </c>
      <c r="Z523" s="23" t="e">
        <f t="shared" si="148"/>
        <v>#REF!</v>
      </c>
      <c r="AA523" s="28" t="e">
        <f t="shared" si="140"/>
        <v>#REF!</v>
      </c>
      <c r="AB523" s="29" t="e">
        <f t="shared" si="141"/>
        <v>#REF!</v>
      </c>
      <c r="AC523" s="28" t="e">
        <f t="shared" si="149"/>
        <v>#REF!</v>
      </c>
      <c r="AD523" s="23" t="e">
        <f t="shared" si="150"/>
        <v>#REF!</v>
      </c>
      <c r="AE523" s="53">
        <f t="shared" si="151"/>
        <v>0</v>
      </c>
      <c r="AF523" s="53">
        <f t="shared" si="152"/>
        <v>0</v>
      </c>
      <c r="AG523" s="53">
        <f t="shared" si="153"/>
        <v>0</v>
      </c>
      <c r="AH523" s="36" t="e">
        <f t="shared" si="156"/>
        <v>#REF!</v>
      </c>
      <c r="AM523" s="23">
        <f t="shared" si="154"/>
        <v>0</v>
      </c>
    </row>
    <row r="524" spans="1:39" x14ac:dyDescent="0.2">
      <c r="A524" s="23">
        <v>521</v>
      </c>
      <c r="B524" s="23">
        <f>VLOOKUP($A524,'[1]פרופיל מציע  + מסמכים שיש להגיש'!$C$6:$H$16555,2)</f>
        <v>0</v>
      </c>
      <c r="C524" s="23" t="str">
        <f t="shared" si="142"/>
        <v>0</v>
      </c>
      <c r="D524" s="41"/>
      <c r="E524" s="43"/>
      <c r="F524" s="43"/>
      <c r="G524" s="42"/>
      <c r="H524" s="43"/>
      <c r="I524" s="43"/>
      <c r="J524" s="42"/>
      <c r="K524" s="42"/>
      <c r="L524" s="42"/>
      <c r="M524" s="57" t="str">
        <f t="shared" si="155"/>
        <v/>
      </c>
      <c r="N524" s="27" t="str">
        <f>IF(M524="","",VLOOKUP($A524,'[1]פרופיל מציע  + מסמכים שיש להגיש'!$C$6:$H$16555,4))</f>
        <v/>
      </c>
      <c r="O524" s="46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6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23" t="str">
        <f t="shared" si="143"/>
        <v>not submittied</v>
      </c>
      <c r="R524" s="65" t="e">
        <f t="shared" si="144"/>
        <v>#NUM!</v>
      </c>
      <c r="W524" s="67">
        <f t="shared" si="145"/>
        <v>0</v>
      </c>
      <c r="X524" s="23">
        <f t="shared" si="146"/>
        <v>7629</v>
      </c>
      <c r="Y524" s="50" t="e">
        <f t="shared" si="147"/>
        <v>#REF!</v>
      </c>
      <c r="Z524" s="23" t="e">
        <f t="shared" si="148"/>
        <v>#REF!</v>
      </c>
      <c r="AA524" s="28" t="e">
        <f t="shared" si="140"/>
        <v>#REF!</v>
      </c>
      <c r="AB524" s="29" t="e">
        <f t="shared" si="141"/>
        <v>#REF!</v>
      </c>
      <c r="AC524" s="28" t="e">
        <f t="shared" si="149"/>
        <v>#REF!</v>
      </c>
      <c r="AD524" s="23" t="e">
        <f t="shared" si="150"/>
        <v>#REF!</v>
      </c>
      <c r="AE524" s="53">
        <f t="shared" si="151"/>
        <v>0</v>
      </c>
      <c r="AF524" s="53">
        <f t="shared" si="152"/>
        <v>0</v>
      </c>
      <c r="AG524" s="53">
        <f t="shared" si="153"/>
        <v>0</v>
      </c>
      <c r="AH524" s="36" t="e">
        <f t="shared" si="156"/>
        <v>#REF!</v>
      </c>
      <c r="AM524" s="23">
        <f t="shared" si="154"/>
        <v>0</v>
      </c>
    </row>
    <row r="525" spans="1:39" x14ac:dyDescent="0.2">
      <c r="A525" s="23">
        <v>522</v>
      </c>
      <c r="B525" s="23">
        <f>VLOOKUP($A525,'[1]פרופיל מציע  + מסמכים שיש להגיש'!$C$6:$H$16555,2)</f>
        <v>0</v>
      </c>
      <c r="C525" s="23" t="str">
        <f t="shared" si="142"/>
        <v>0</v>
      </c>
      <c r="D525" s="41"/>
      <c r="E525" s="43"/>
      <c r="F525" s="43"/>
      <c r="G525" s="42"/>
      <c r="H525" s="43"/>
      <c r="I525" s="43"/>
      <c r="J525" s="42"/>
      <c r="K525" s="42"/>
      <c r="L525" s="42"/>
      <c r="M525" s="57" t="str">
        <f t="shared" si="155"/>
        <v/>
      </c>
      <c r="N525" s="27" t="str">
        <f>IF(M525="","",VLOOKUP($A525,'[1]פרופיל מציע  + מסמכים שיש להגיש'!$C$6:$H$16555,4))</f>
        <v/>
      </c>
      <c r="O525" s="46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6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23" t="str">
        <f t="shared" si="143"/>
        <v>not submittied</v>
      </c>
      <c r="R525" s="65" t="e">
        <f t="shared" si="144"/>
        <v>#NUM!</v>
      </c>
      <c r="W525" s="67">
        <f t="shared" si="145"/>
        <v>0</v>
      </c>
      <c r="X525" s="23">
        <f t="shared" si="146"/>
        <v>7629</v>
      </c>
      <c r="Y525" s="50" t="e">
        <f t="shared" si="147"/>
        <v>#REF!</v>
      </c>
      <c r="Z525" s="23" t="e">
        <f t="shared" si="148"/>
        <v>#REF!</v>
      </c>
      <c r="AA525" s="28" t="e">
        <f t="shared" si="140"/>
        <v>#REF!</v>
      </c>
      <c r="AB525" s="29" t="e">
        <f t="shared" si="141"/>
        <v>#REF!</v>
      </c>
      <c r="AC525" s="28" t="e">
        <f t="shared" si="149"/>
        <v>#REF!</v>
      </c>
      <c r="AD525" s="23" t="e">
        <f t="shared" si="150"/>
        <v>#REF!</v>
      </c>
      <c r="AE525" s="53">
        <f t="shared" si="151"/>
        <v>0</v>
      </c>
      <c r="AF525" s="53">
        <f t="shared" si="152"/>
        <v>0</v>
      </c>
      <c r="AG525" s="53">
        <f t="shared" si="153"/>
        <v>0</v>
      </c>
      <c r="AH525" s="36" t="e">
        <f t="shared" si="156"/>
        <v>#REF!</v>
      </c>
      <c r="AM525" s="23">
        <f t="shared" si="154"/>
        <v>0</v>
      </c>
    </row>
    <row r="526" spans="1:39" x14ac:dyDescent="0.2">
      <c r="A526" s="23">
        <v>523</v>
      </c>
      <c r="B526" s="23">
        <f>VLOOKUP($A526,'[1]פרופיל מציע  + מסמכים שיש להגיש'!$C$6:$H$16555,2)</f>
        <v>0</v>
      </c>
      <c r="C526" s="23" t="str">
        <f t="shared" si="142"/>
        <v>0</v>
      </c>
      <c r="D526" s="41"/>
      <c r="E526" s="43"/>
      <c r="F526" s="43"/>
      <c r="G526" s="42"/>
      <c r="H526" s="43"/>
      <c r="I526" s="43"/>
      <c r="J526" s="42"/>
      <c r="K526" s="42"/>
      <c r="L526" s="42"/>
      <c r="M526" s="57" t="str">
        <f t="shared" si="155"/>
        <v/>
      </c>
      <c r="N526" s="27" t="str">
        <f>IF(M526="","",VLOOKUP($A526,'[1]פרופיל מציע  + מסמכים שיש להגיש'!$C$6:$H$16555,4))</f>
        <v/>
      </c>
      <c r="O526" s="46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6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23" t="str">
        <f t="shared" si="143"/>
        <v>not submittied</v>
      </c>
      <c r="R526" s="65" t="e">
        <f t="shared" si="144"/>
        <v>#NUM!</v>
      </c>
      <c r="W526" s="67">
        <f t="shared" si="145"/>
        <v>0</v>
      </c>
      <c r="X526" s="23">
        <f t="shared" si="146"/>
        <v>7629</v>
      </c>
      <c r="Y526" s="50" t="e">
        <f t="shared" si="147"/>
        <v>#REF!</v>
      </c>
      <c r="Z526" s="23" t="e">
        <f t="shared" si="148"/>
        <v>#REF!</v>
      </c>
      <c r="AA526" s="28" t="e">
        <f t="shared" si="140"/>
        <v>#REF!</v>
      </c>
      <c r="AB526" s="29" t="e">
        <f t="shared" si="141"/>
        <v>#REF!</v>
      </c>
      <c r="AC526" s="28" t="e">
        <f t="shared" si="149"/>
        <v>#REF!</v>
      </c>
      <c r="AD526" s="23" t="e">
        <f t="shared" si="150"/>
        <v>#REF!</v>
      </c>
      <c r="AE526" s="53">
        <f t="shared" si="151"/>
        <v>0</v>
      </c>
      <c r="AF526" s="53">
        <f t="shared" si="152"/>
        <v>0</v>
      </c>
      <c r="AG526" s="53">
        <f t="shared" si="153"/>
        <v>0</v>
      </c>
      <c r="AH526" s="36" t="e">
        <f t="shared" si="156"/>
        <v>#REF!</v>
      </c>
      <c r="AM526" s="23">
        <f t="shared" si="154"/>
        <v>0</v>
      </c>
    </row>
    <row r="527" spans="1:39" x14ac:dyDescent="0.2">
      <c r="A527" s="23">
        <v>524</v>
      </c>
      <c r="B527" s="23">
        <f>VLOOKUP($A527,'[1]פרופיל מציע  + מסמכים שיש להגיש'!$C$6:$H$16555,2)</f>
        <v>0</v>
      </c>
      <c r="C527" s="23" t="str">
        <f t="shared" si="142"/>
        <v>0</v>
      </c>
      <c r="D527" s="41"/>
      <c r="E527" s="43"/>
      <c r="F527" s="43"/>
      <c r="G527" s="42"/>
      <c r="H527" s="43"/>
      <c r="I527" s="43"/>
      <c r="J527" s="42"/>
      <c r="K527" s="42"/>
      <c r="L527" s="42"/>
      <c r="M527" s="57" t="str">
        <f t="shared" si="155"/>
        <v/>
      </c>
      <c r="N527" s="27" t="str">
        <f>IF(M527="","",VLOOKUP($A527,'[1]פרופיל מציע  + מסמכים שיש להגיש'!$C$6:$H$16555,4))</f>
        <v/>
      </c>
      <c r="O527" s="46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6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23" t="str">
        <f t="shared" si="143"/>
        <v>not submittied</v>
      </c>
      <c r="R527" s="65" t="e">
        <f t="shared" si="144"/>
        <v>#NUM!</v>
      </c>
      <c r="W527" s="67">
        <f t="shared" si="145"/>
        <v>0</v>
      </c>
      <c r="X527" s="23">
        <f t="shared" si="146"/>
        <v>7629</v>
      </c>
      <c r="Y527" s="50" t="e">
        <f t="shared" si="147"/>
        <v>#REF!</v>
      </c>
      <c r="Z527" s="23" t="e">
        <f t="shared" si="148"/>
        <v>#REF!</v>
      </c>
      <c r="AA527" s="28" t="e">
        <f t="shared" si="140"/>
        <v>#REF!</v>
      </c>
      <c r="AB527" s="29" t="e">
        <f t="shared" si="141"/>
        <v>#REF!</v>
      </c>
      <c r="AC527" s="28" t="e">
        <f t="shared" si="149"/>
        <v>#REF!</v>
      </c>
      <c r="AD527" s="23" t="e">
        <f t="shared" si="150"/>
        <v>#REF!</v>
      </c>
      <c r="AE527" s="53">
        <f t="shared" si="151"/>
        <v>0</v>
      </c>
      <c r="AF527" s="53">
        <f t="shared" si="152"/>
        <v>0</v>
      </c>
      <c r="AG527" s="53">
        <f t="shared" si="153"/>
        <v>0</v>
      </c>
      <c r="AH527" s="36" t="e">
        <f t="shared" si="156"/>
        <v>#REF!</v>
      </c>
      <c r="AM527" s="23">
        <f t="shared" si="154"/>
        <v>0</v>
      </c>
    </row>
    <row r="528" spans="1:39" x14ac:dyDescent="0.2">
      <c r="A528" s="23">
        <v>525</v>
      </c>
      <c r="B528" s="23">
        <f>VLOOKUP($A528,'[1]פרופיל מציע  + מסמכים שיש להגיש'!$C$6:$H$16555,2)</f>
        <v>0</v>
      </c>
      <c r="C528" s="23" t="str">
        <f t="shared" si="142"/>
        <v>0</v>
      </c>
      <c r="D528" s="41"/>
      <c r="E528" s="43"/>
      <c r="F528" s="43"/>
      <c r="G528" s="42"/>
      <c r="H528" s="43"/>
      <c r="I528" s="43"/>
      <c r="J528" s="42"/>
      <c r="K528" s="42"/>
      <c r="L528" s="42"/>
      <c r="M528" s="57" t="str">
        <f t="shared" si="155"/>
        <v/>
      </c>
      <c r="N528" s="27" t="str">
        <f>IF(M528="","",VLOOKUP($A528,'[1]פרופיל מציע  + מסמכים שיש להגיש'!$C$6:$H$16555,4))</f>
        <v/>
      </c>
      <c r="O528" s="46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6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23" t="str">
        <f t="shared" si="143"/>
        <v>not submittied</v>
      </c>
      <c r="R528" s="65" t="e">
        <f t="shared" si="144"/>
        <v>#NUM!</v>
      </c>
      <c r="W528" s="67">
        <f t="shared" si="145"/>
        <v>0</v>
      </c>
      <c r="X528" s="23">
        <f t="shared" si="146"/>
        <v>7629</v>
      </c>
      <c r="Y528" s="50" t="e">
        <f t="shared" si="147"/>
        <v>#REF!</v>
      </c>
      <c r="Z528" s="23" t="e">
        <f t="shared" si="148"/>
        <v>#REF!</v>
      </c>
      <c r="AA528" s="28" t="e">
        <f t="shared" si="140"/>
        <v>#REF!</v>
      </c>
      <c r="AB528" s="29" t="e">
        <f t="shared" si="141"/>
        <v>#REF!</v>
      </c>
      <c r="AC528" s="28" t="e">
        <f t="shared" si="149"/>
        <v>#REF!</v>
      </c>
      <c r="AD528" s="23" t="e">
        <f t="shared" si="150"/>
        <v>#REF!</v>
      </c>
      <c r="AE528" s="53">
        <f t="shared" si="151"/>
        <v>0</v>
      </c>
      <c r="AF528" s="53">
        <f t="shared" si="152"/>
        <v>0</v>
      </c>
      <c r="AG528" s="53">
        <f t="shared" si="153"/>
        <v>0</v>
      </c>
      <c r="AH528" s="36" t="e">
        <f t="shared" si="156"/>
        <v>#REF!</v>
      </c>
      <c r="AM528" s="23">
        <f t="shared" si="154"/>
        <v>0</v>
      </c>
    </row>
    <row r="529" spans="1:39" x14ac:dyDescent="0.2">
      <c r="A529" s="23">
        <v>526</v>
      </c>
      <c r="B529" s="23">
        <f>VLOOKUP($A529,'[1]פרופיל מציע  + מסמכים שיש להגיש'!$C$6:$H$16555,2)</f>
        <v>0</v>
      </c>
      <c r="C529" s="23" t="str">
        <f t="shared" si="142"/>
        <v>0</v>
      </c>
      <c r="D529" s="41"/>
      <c r="E529" s="43"/>
      <c r="F529" s="43"/>
      <c r="G529" s="42"/>
      <c r="H529" s="43"/>
      <c r="I529" s="43"/>
      <c r="J529" s="42"/>
      <c r="K529" s="42"/>
      <c r="L529" s="42"/>
      <c r="M529" s="57" t="str">
        <f t="shared" si="155"/>
        <v/>
      </c>
      <c r="N529" s="27" t="str">
        <f>IF(M529="","",VLOOKUP($A529,'[1]פרופיל מציע  + מסמכים שיש להגיש'!$C$6:$H$16555,4))</f>
        <v/>
      </c>
      <c r="O529" s="46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6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23" t="str">
        <f t="shared" si="143"/>
        <v>not submittied</v>
      </c>
      <c r="R529" s="65" t="e">
        <f t="shared" si="144"/>
        <v>#NUM!</v>
      </c>
      <c r="W529" s="67">
        <f t="shared" si="145"/>
        <v>0</v>
      </c>
      <c r="X529" s="23">
        <f t="shared" si="146"/>
        <v>7629</v>
      </c>
      <c r="Y529" s="50" t="e">
        <f t="shared" si="147"/>
        <v>#REF!</v>
      </c>
      <c r="Z529" s="23" t="e">
        <f t="shared" si="148"/>
        <v>#REF!</v>
      </c>
      <c r="AA529" s="28" t="e">
        <f t="shared" si="140"/>
        <v>#REF!</v>
      </c>
      <c r="AB529" s="29" t="e">
        <f t="shared" si="141"/>
        <v>#REF!</v>
      </c>
      <c r="AC529" s="28" t="e">
        <f t="shared" si="149"/>
        <v>#REF!</v>
      </c>
      <c r="AD529" s="23" t="e">
        <f t="shared" si="150"/>
        <v>#REF!</v>
      </c>
      <c r="AE529" s="53">
        <f t="shared" si="151"/>
        <v>0</v>
      </c>
      <c r="AF529" s="53">
        <f t="shared" si="152"/>
        <v>0</v>
      </c>
      <c r="AG529" s="53">
        <f t="shared" si="153"/>
        <v>0</v>
      </c>
      <c r="AH529" s="36" t="e">
        <f t="shared" si="156"/>
        <v>#REF!</v>
      </c>
      <c r="AM529" s="23">
        <f t="shared" si="154"/>
        <v>0</v>
      </c>
    </row>
    <row r="530" spans="1:39" x14ac:dyDescent="0.2">
      <c r="A530" s="23">
        <v>527</v>
      </c>
      <c r="B530" s="23">
        <f>VLOOKUP($A530,'[1]פרופיל מציע  + מסמכים שיש להגיש'!$C$6:$H$16555,2)</f>
        <v>0</v>
      </c>
      <c r="C530" s="23" t="str">
        <f t="shared" si="142"/>
        <v>0</v>
      </c>
      <c r="D530" s="41"/>
      <c r="E530" s="43"/>
      <c r="F530" s="43"/>
      <c r="G530" s="42"/>
      <c r="H530" s="43"/>
      <c r="I530" s="43"/>
      <c r="J530" s="42"/>
      <c r="K530" s="42"/>
      <c r="L530" s="42"/>
      <c r="M530" s="57" t="str">
        <f t="shared" si="155"/>
        <v/>
      </c>
      <c r="N530" s="27" t="str">
        <f>IF(M530="","",VLOOKUP($A530,'[1]פרופיל מציע  + מסמכים שיש להגיש'!$C$6:$H$16555,4))</f>
        <v/>
      </c>
      <c r="O530" s="46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6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23" t="str">
        <f t="shared" si="143"/>
        <v>not submittied</v>
      </c>
      <c r="R530" s="65" t="e">
        <f t="shared" si="144"/>
        <v>#NUM!</v>
      </c>
      <c r="W530" s="67">
        <f t="shared" si="145"/>
        <v>0</v>
      </c>
      <c r="X530" s="23">
        <f t="shared" si="146"/>
        <v>7629</v>
      </c>
      <c r="Y530" s="50" t="e">
        <f t="shared" si="147"/>
        <v>#REF!</v>
      </c>
      <c r="Z530" s="23" t="e">
        <f t="shared" si="148"/>
        <v>#REF!</v>
      </c>
      <c r="AA530" s="28" t="e">
        <f t="shared" si="140"/>
        <v>#REF!</v>
      </c>
      <c r="AB530" s="29" t="e">
        <f t="shared" si="141"/>
        <v>#REF!</v>
      </c>
      <c r="AC530" s="28" t="e">
        <f t="shared" si="149"/>
        <v>#REF!</v>
      </c>
      <c r="AD530" s="23" t="e">
        <f t="shared" si="150"/>
        <v>#REF!</v>
      </c>
      <c r="AE530" s="53">
        <f t="shared" si="151"/>
        <v>0</v>
      </c>
      <c r="AF530" s="53">
        <f t="shared" si="152"/>
        <v>0</v>
      </c>
      <c r="AG530" s="53">
        <f t="shared" si="153"/>
        <v>0</v>
      </c>
      <c r="AH530" s="36" t="e">
        <f t="shared" si="156"/>
        <v>#REF!</v>
      </c>
      <c r="AM530" s="23">
        <f t="shared" si="154"/>
        <v>0</v>
      </c>
    </row>
    <row r="531" spans="1:39" x14ac:dyDescent="0.2">
      <c r="A531" s="23">
        <v>528</v>
      </c>
      <c r="B531" s="23">
        <f>VLOOKUP($A531,'[1]פרופיל מציע  + מסמכים שיש להגיש'!$C$6:$H$16555,2)</f>
        <v>0</v>
      </c>
      <c r="C531" s="23" t="str">
        <f t="shared" si="142"/>
        <v>0</v>
      </c>
      <c r="D531" s="41"/>
      <c r="E531" s="43"/>
      <c r="F531" s="43"/>
      <c r="G531" s="42"/>
      <c r="H531" s="43"/>
      <c r="I531" s="43"/>
      <c r="J531" s="42"/>
      <c r="K531" s="42"/>
      <c r="L531" s="42"/>
      <c r="M531" s="57" t="str">
        <f t="shared" si="155"/>
        <v/>
      </c>
      <c r="N531" s="27" t="str">
        <f>IF(M531="","",VLOOKUP($A531,'[1]פרופיל מציע  + מסמכים שיש להגיש'!$C$6:$H$16555,4))</f>
        <v/>
      </c>
      <c r="O531" s="46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6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23" t="str">
        <f t="shared" si="143"/>
        <v>not submittied</v>
      </c>
      <c r="R531" s="65" t="e">
        <f t="shared" si="144"/>
        <v>#NUM!</v>
      </c>
      <c r="W531" s="67">
        <f t="shared" si="145"/>
        <v>0</v>
      </c>
      <c r="X531" s="23">
        <f t="shared" si="146"/>
        <v>7629</v>
      </c>
      <c r="Y531" s="50" t="e">
        <f t="shared" si="147"/>
        <v>#REF!</v>
      </c>
      <c r="Z531" s="23" t="e">
        <f t="shared" si="148"/>
        <v>#REF!</v>
      </c>
      <c r="AA531" s="28" t="e">
        <f t="shared" si="140"/>
        <v>#REF!</v>
      </c>
      <c r="AB531" s="29" t="e">
        <f t="shared" si="141"/>
        <v>#REF!</v>
      </c>
      <c r="AC531" s="28" t="e">
        <f t="shared" si="149"/>
        <v>#REF!</v>
      </c>
      <c r="AD531" s="23" t="e">
        <f t="shared" si="150"/>
        <v>#REF!</v>
      </c>
      <c r="AE531" s="53">
        <f t="shared" si="151"/>
        <v>0</v>
      </c>
      <c r="AF531" s="53">
        <f t="shared" si="152"/>
        <v>0</v>
      </c>
      <c r="AG531" s="53">
        <f t="shared" si="153"/>
        <v>0</v>
      </c>
      <c r="AH531" s="36" t="e">
        <f t="shared" si="156"/>
        <v>#REF!</v>
      </c>
      <c r="AM531" s="23">
        <f t="shared" si="154"/>
        <v>0</v>
      </c>
    </row>
    <row r="532" spans="1:39" x14ac:dyDescent="0.2">
      <c r="A532" s="23">
        <v>529</v>
      </c>
      <c r="B532" s="23">
        <f>VLOOKUP($A532,'[1]פרופיל מציע  + מסמכים שיש להגיש'!$C$6:$H$16555,2)</f>
        <v>0</v>
      </c>
      <c r="C532" s="23" t="str">
        <f t="shared" si="142"/>
        <v>0</v>
      </c>
      <c r="D532" s="41"/>
      <c r="E532" s="43"/>
      <c r="F532" s="43"/>
      <c r="G532" s="42"/>
      <c r="H532" s="43"/>
      <c r="I532" s="43"/>
      <c r="J532" s="42"/>
      <c r="K532" s="42"/>
      <c r="L532" s="42"/>
      <c r="M532" s="57" t="str">
        <f t="shared" si="155"/>
        <v/>
      </c>
      <c r="N532" s="27" t="str">
        <f>IF(M532="","",VLOOKUP($A532,'[1]פרופיל מציע  + מסמכים שיש להגיש'!$C$6:$H$16555,4))</f>
        <v/>
      </c>
      <c r="O532" s="46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6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23" t="str">
        <f t="shared" si="143"/>
        <v>not submittied</v>
      </c>
      <c r="R532" s="65" t="e">
        <f t="shared" si="144"/>
        <v>#NUM!</v>
      </c>
      <c r="W532" s="67">
        <f t="shared" si="145"/>
        <v>0</v>
      </c>
      <c r="X532" s="23">
        <f t="shared" si="146"/>
        <v>7629</v>
      </c>
      <c r="Y532" s="50" t="e">
        <f t="shared" si="147"/>
        <v>#REF!</v>
      </c>
      <c r="Z532" s="23" t="e">
        <f t="shared" si="148"/>
        <v>#REF!</v>
      </c>
      <c r="AA532" s="28" t="e">
        <f t="shared" si="140"/>
        <v>#REF!</v>
      </c>
      <c r="AB532" s="29" t="e">
        <f t="shared" si="141"/>
        <v>#REF!</v>
      </c>
      <c r="AC532" s="28" t="e">
        <f t="shared" si="149"/>
        <v>#REF!</v>
      </c>
      <c r="AD532" s="23" t="e">
        <f t="shared" si="150"/>
        <v>#REF!</v>
      </c>
      <c r="AE532" s="53">
        <f t="shared" si="151"/>
        <v>0</v>
      </c>
      <c r="AF532" s="53">
        <f t="shared" si="152"/>
        <v>0</v>
      </c>
      <c r="AG532" s="53">
        <f t="shared" si="153"/>
        <v>0</v>
      </c>
      <c r="AH532" s="36" t="e">
        <f t="shared" si="156"/>
        <v>#REF!</v>
      </c>
      <c r="AM532" s="23">
        <f t="shared" si="154"/>
        <v>0</v>
      </c>
    </row>
    <row r="533" spans="1:39" x14ac:dyDescent="0.2">
      <c r="A533" s="23">
        <v>530</v>
      </c>
      <c r="B533" s="23">
        <f>VLOOKUP($A533,'[1]פרופיל מציע  + מסמכים שיש להגיש'!$C$6:$H$16555,2)</f>
        <v>0</v>
      </c>
      <c r="C533" s="23" t="str">
        <f t="shared" si="142"/>
        <v>0</v>
      </c>
      <c r="D533" s="41"/>
      <c r="E533" s="43"/>
      <c r="F533" s="43"/>
      <c r="G533" s="42"/>
      <c r="H533" s="43"/>
      <c r="I533" s="43"/>
      <c r="J533" s="42"/>
      <c r="K533" s="42"/>
      <c r="L533" s="42"/>
      <c r="M533" s="57" t="str">
        <f t="shared" si="155"/>
        <v/>
      </c>
      <c r="N533" s="27" t="str">
        <f>IF(M533="","",VLOOKUP($A533,'[1]פרופיל מציע  + מסמכים שיש להגיש'!$C$6:$H$16555,4))</f>
        <v/>
      </c>
      <c r="O533" s="46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6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23" t="str">
        <f t="shared" si="143"/>
        <v>not submittied</v>
      </c>
      <c r="R533" s="65" t="e">
        <f t="shared" si="144"/>
        <v>#NUM!</v>
      </c>
      <c r="W533" s="67">
        <f t="shared" si="145"/>
        <v>0</v>
      </c>
      <c r="X533" s="23">
        <f t="shared" si="146"/>
        <v>7629</v>
      </c>
      <c r="Y533" s="50" t="e">
        <f t="shared" si="147"/>
        <v>#REF!</v>
      </c>
      <c r="Z533" s="23" t="e">
        <f t="shared" si="148"/>
        <v>#REF!</v>
      </c>
      <c r="AA533" s="28" t="e">
        <f t="shared" si="140"/>
        <v>#REF!</v>
      </c>
      <c r="AB533" s="29" t="e">
        <f t="shared" si="141"/>
        <v>#REF!</v>
      </c>
      <c r="AC533" s="28" t="e">
        <f t="shared" si="149"/>
        <v>#REF!</v>
      </c>
      <c r="AD533" s="23" t="e">
        <f t="shared" si="150"/>
        <v>#REF!</v>
      </c>
      <c r="AE533" s="53">
        <f t="shared" si="151"/>
        <v>0</v>
      </c>
      <c r="AF533" s="53">
        <f t="shared" si="152"/>
        <v>0</v>
      </c>
      <c r="AG533" s="53">
        <f t="shared" si="153"/>
        <v>0</v>
      </c>
      <c r="AH533" s="36" t="e">
        <f t="shared" si="156"/>
        <v>#REF!</v>
      </c>
      <c r="AM533" s="23">
        <f t="shared" si="154"/>
        <v>0</v>
      </c>
    </row>
    <row r="534" spans="1:39" x14ac:dyDescent="0.2">
      <c r="A534" s="23">
        <v>531</v>
      </c>
      <c r="B534" s="23">
        <f>VLOOKUP($A534,'[1]פרופיל מציע  + מסמכים שיש להגיש'!$C$6:$H$16555,2)</f>
        <v>0</v>
      </c>
      <c r="C534" s="23" t="str">
        <f t="shared" si="142"/>
        <v>0</v>
      </c>
      <c r="D534" s="41"/>
      <c r="E534" s="43"/>
      <c r="F534" s="43"/>
      <c r="G534" s="42"/>
      <c r="H534" s="43"/>
      <c r="I534" s="43"/>
      <c r="J534" s="42"/>
      <c r="K534" s="42"/>
      <c r="L534" s="42"/>
      <c r="M534" s="57" t="str">
        <f t="shared" si="155"/>
        <v/>
      </c>
      <c r="N534" s="27" t="str">
        <f>IF(M534="","",VLOOKUP($A534,'[1]פרופיל מציע  + מסמכים שיש להגיש'!$C$6:$H$16555,4))</f>
        <v/>
      </c>
      <c r="O534" s="46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6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23" t="str">
        <f t="shared" si="143"/>
        <v>not submittied</v>
      </c>
      <c r="R534" s="65" t="e">
        <f t="shared" si="144"/>
        <v>#NUM!</v>
      </c>
      <c r="W534" s="67">
        <f t="shared" si="145"/>
        <v>0</v>
      </c>
      <c r="X534" s="23">
        <f t="shared" si="146"/>
        <v>7629</v>
      </c>
      <c r="Y534" s="50" t="e">
        <f t="shared" si="147"/>
        <v>#REF!</v>
      </c>
      <c r="Z534" s="23" t="e">
        <f t="shared" si="148"/>
        <v>#REF!</v>
      </c>
      <c r="AA534" s="28" t="e">
        <f t="shared" si="140"/>
        <v>#REF!</v>
      </c>
      <c r="AB534" s="29" t="e">
        <f t="shared" si="141"/>
        <v>#REF!</v>
      </c>
      <c r="AC534" s="28" t="e">
        <f t="shared" si="149"/>
        <v>#REF!</v>
      </c>
      <c r="AD534" s="23" t="e">
        <f t="shared" si="150"/>
        <v>#REF!</v>
      </c>
      <c r="AE534" s="53">
        <f t="shared" si="151"/>
        <v>0</v>
      </c>
      <c r="AF534" s="53">
        <f t="shared" si="152"/>
        <v>0</v>
      </c>
      <c r="AG534" s="53">
        <f t="shared" si="153"/>
        <v>0</v>
      </c>
      <c r="AH534" s="36" t="e">
        <f t="shared" si="156"/>
        <v>#REF!</v>
      </c>
      <c r="AM534" s="23">
        <f t="shared" si="154"/>
        <v>0</v>
      </c>
    </row>
    <row r="535" spans="1:39" x14ac:dyDescent="0.2">
      <c r="A535" s="23">
        <v>532</v>
      </c>
      <c r="B535" s="23">
        <f>VLOOKUP($A535,'[1]פרופיל מציע  + מסמכים שיש להגיש'!$C$6:$H$16555,2)</f>
        <v>0</v>
      </c>
      <c r="C535" s="23" t="str">
        <f t="shared" si="142"/>
        <v>0</v>
      </c>
      <c r="D535" s="41"/>
      <c r="E535" s="43"/>
      <c r="F535" s="43"/>
      <c r="G535" s="42"/>
      <c r="H535" s="43"/>
      <c r="I535" s="43"/>
      <c r="J535" s="42"/>
      <c r="K535" s="42"/>
      <c r="L535" s="42"/>
      <c r="M535" s="57" t="str">
        <f t="shared" si="155"/>
        <v/>
      </c>
      <c r="N535" s="27" t="str">
        <f>IF(M535="","",VLOOKUP($A535,'[1]פרופיל מציע  + מסמכים שיש להגיש'!$C$6:$H$16555,4))</f>
        <v/>
      </c>
      <c r="O535" s="46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6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23" t="str">
        <f t="shared" si="143"/>
        <v>not submittied</v>
      </c>
      <c r="R535" s="65" t="e">
        <f t="shared" si="144"/>
        <v>#NUM!</v>
      </c>
      <c r="W535" s="67">
        <f t="shared" si="145"/>
        <v>0</v>
      </c>
      <c r="X535" s="23">
        <f t="shared" si="146"/>
        <v>7629</v>
      </c>
      <c r="Y535" s="50" t="e">
        <f t="shared" si="147"/>
        <v>#REF!</v>
      </c>
      <c r="Z535" s="23" t="e">
        <f t="shared" si="148"/>
        <v>#REF!</v>
      </c>
      <c r="AA535" s="28" t="e">
        <f t="shared" si="140"/>
        <v>#REF!</v>
      </c>
      <c r="AB535" s="29" t="e">
        <f t="shared" si="141"/>
        <v>#REF!</v>
      </c>
      <c r="AC535" s="28" t="e">
        <f t="shared" si="149"/>
        <v>#REF!</v>
      </c>
      <c r="AD535" s="23" t="e">
        <f t="shared" si="150"/>
        <v>#REF!</v>
      </c>
      <c r="AE535" s="53">
        <f t="shared" si="151"/>
        <v>0</v>
      </c>
      <c r="AF535" s="53">
        <f t="shared" si="152"/>
        <v>0</v>
      </c>
      <c r="AG535" s="53">
        <f t="shared" si="153"/>
        <v>0</v>
      </c>
      <c r="AH535" s="36" t="e">
        <f t="shared" si="156"/>
        <v>#REF!</v>
      </c>
      <c r="AM535" s="23">
        <f t="shared" si="154"/>
        <v>0</v>
      </c>
    </row>
    <row r="536" spans="1:39" x14ac:dyDescent="0.2">
      <c r="A536" s="23">
        <v>533</v>
      </c>
      <c r="B536" s="23">
        <f>VLOOKUP($A536,'[1]פרופיל מציע  + מסמכים שיש להגיש'!$C$6:$H$16555,2)</f>
        <v>0</v>
      </c>
      <c r="C536" s="23" t="str">
        <f t="shared" si="142"/>
        <v>0</v>
      </c>
      <c r="D536" s="41"/>
      <c r="E536" s="43"/>
      <c r="F536" s="43"/>
      <c r="G536" s="42"/>
      <c r="H536" s="43"/>
      <c r="I536" s="43"/>
      <c r="J536" s="42"/>
      <c r="K536" s="42"/>
      <c r="L536" s="42"/>
      <c r="M536" s="57" t="str">
        <f t="shared" si="155"/>
        <v/>
      </c>
      <c r="N536" s="27" t="str">
        <f>IF(M536="","",VLOOKUP($A536,'[1]פרופיל מציע  + מסמכים שיש להגיש'!$C$6:$H$16555,4))</f>
        <v/>
      </c>
      <c r="O536" s="46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6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23" t="str">
        <f t="shared" si="143"/>
        <v>not submittied</v>
      </c>
      <c r="R536" s="65" t="e">
        <f t="shared" si="144"/>
        <v>#NUM!</v>
      </c>
      <c r="W536" s="67">
        <f t="shared" si="145"/>
        <v>0</v>
      </c>
      <c r="X536" s="23">
        <f t="shared" si="146"/>
        <v>7629</v>
      </c>
      <c r="Y536" s="50" t="e">
        <f t="shared" si="147"/>
        <v>#REF!</v>
      </c>
      <c r="Z536" s="23" t="e">
        <f t="shared" si="148"/>
        <v>#REF!</v>
      </c>
      <c r="AA536" s="28" t="e">
        <f t="shared" si="140"/>
        <v>#REF!</v>
      </c>
      <c r="AB536" s="29" t="e">
        <f t="shared" si="141"/>
        <v>#REF!</v>
      </c>
      <c r="AC536" s="28" t="e">
        <f t="shared" si="149"/>
        <v>#REF!</v>
      </c>
      <c r="AD536" s="23" t="e">
        <f t="shared" si="150"/>
        <v>#REF!</v>
      </c>
      <c r="AE536" s="53">
        <f t="shared" si="151"/>
        <v>0</v>
      </c>
      <c r="AF536" s="53">
        <f t="shared" si="152"/>
        <v>0</v>
      </c>
      <c r="AG536" s="53">
        <f t="shared" si="153"/>
        <v>0</v>
      </c>
      <c r="AH536" s="36" t="e">
        <f t="shared" si="156"/>
        <v>#REF!</v>
      </c>
      <c r="AM536" s="23">
        <f t="shared" si="154"/>
        <v>0</v>
      </c>
    </row>
    <row r="537" spans="1:39" x14ac:dyDescent="0.2">
      <c r="A537" s="23">
        <v>534</v>
      </c>
      <c r="B537" s="23">
        <f>VLOOKUP($A537,'[1]פרופיל מציע  + מסמכים שיש להגיש'!$C$6:$H$16555,2)</f>
        <v>0</v>
      </c>
      <c r="C537" s="23" t="str">
        <f t="shared" si="142"/>
        <v>0</v>
      </c>
      <c r="D537" s="41"/>
      <c r="E537" s="43"/>
      <c r="F537" s="43"/>
      <c r="G537" s="42"/>
      <c r="H537" s="43"/>
      <c r="I537" s="43"/>
      <c r="J537" s="42"/>
      <c r="K537" s="42"/>
      <c r="L537" s="42"/>
      <c r="M537" s="57" t="str">
        <f t="shared" si="155"/>
        <v/>
      </c>
      <c r="N537" s="27" t="str">
        <f>IF(M537="","",VLOOKUP($A537,'[1]פרופיל מציע  + מסמכים שיש להגיש'!$C$6:$H$16555,4))</f>
        <v/>
      </c>
      <c r="O537" s="46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6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23" t="str">
        <f t="shared" si="143"/>
        <v>not submittied</v>
      </c>
      <c r="R537" s="65" t="e">
        <f t="shared" si="144"/>
        <v>#NUM!</v>
      </c>
      <c r="W537" s="67">
        <f t="shared" si="145"/>
        <v>0</v>
      </c>
      <c r="X537" s="23">
        <f t="shared" si="146"/>
        <v>7629</v>
      </c>
      <c r="Y537" s="50" t="e">
        <f t="shared" si="147"/>
        <v>#REF!</v>
      </c>
      <c r="Z537" s="23" t="e">
        <f t="shared" si="148"/>
        <v>#REF!</v>
      </c>
      <c r="AA537" s="28" t="e">
        <f t="shared" si="140"/>
        <v>#REF!</v>
      </c>
      <c r="AB537" s="29" t="e">
        <f t="shared" si="141"/>
        <v>#REF!</v>
      </c>
      <c r="AC537" s="28" t="e">
        <f t="shared" si="149"/>
        <v>#REF!</v>
      </c>
      <c r="AD537" s="23" t="e">
        <f t="shared" si="150"/>
        <v>#REF!</v>
      </c>
      <c r="AE537" s="53">
        <f t="shared" si="151"/>
        <v>0</v>
      </c>
      <c r="AF537" s="53">
        <f t="shared" si="152"/>
        <v>0</v>
      </c>
      <c r="AG537" s="53">
        <f t="shared" si="153"/>
        <v>0</v>
      </c>
      <c r="AH537" s="36" t="e">
        <f t="shared" si="156"/>
        <v>#REF!</v>
      </c>
      <c r="AM537" s="23">
        <f t="shared" si="154"/>
        <v>0</v>
      </c>
    </row>
    <row r="538" spans="1:39" x14ac:dyDescent="0.2">
      <c r="A538" s="23">
        <v>535</v>
      </c>
      <c r="B538" s="23">
        <f>VLOOKUP($A538,'[1]פרופיל מציע  + מסמכים שיש להגיש'!$C$6:$H$16555,2)</f>
        <v>0</v>
      </c>
      <c r="C538" s="23" t="str">
        <f t="shared" si="142"/>
        <v>0</v>
      </c>
      <c r="D538" s="41"/>
      <c r="E538" s="43"/>
      <c r="F538" s="43"/>
      <c r="G538" s="42"/>
      <c r="H538" s="43"/>
      <c r="I538" s="43"/>
      <c r="J538" s="42"/>
      <c r="K538" s="42"/>
      <c r="L538" s="42"/>
      <c r="M538" s="57" t="str">
        <f t="shared" si="155"/>
        <v/>
      </c>
      <c r="N538" s="27" t="str">
        <f>IF(M538="","",VLOOKUP($A538,'[1]פרופיל מציע  + מסמכים שיש להגיש'!$C$6:$H$16555,4))</f>
        <v/>
      </c>
      <c r="O538" s="46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6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23" t="str">
        <f t="shared" si="143"/>
        <v>not submittied</v>
      </c>
      <c r="R538" s="65" t="e">
        <f t="shared" si="144"/>
        <v>#NUM!</v>
      </c>
      <c r="W538" s="67">
        <f t="shared" si="145"/>
        <v>0</v>
      </c>
      <c r="X538" s="23">
        <f t="shared" si="146"/>
        <v>7629</v>
      </c>
      <c r="Y538" s="50" t="e">
        <f t="shared" si="147"/>
        <v>#REF!</v>
      </c>
      <c r="Z538" s="23" t="e">
        <f t="shared" si="148"/>
        <v>#REF!</v>
      </c>
      <c r="AA538" s="28" t="e">
        <f t="shared" si="140"/>
        <v>#REF!</v>
      </c>
      <c r="AB538" s="29" t="e">
        <f t="shared" si="141"/>
        <v>#REF!</v>
      </c>
      <c r="AC538" s="28" t="e">
        <f t="shared" si="149"/>
        <v>#REF!</v>
      </c>
      <c r="AD538" s="23" t="e">
        <f t="shared" si="150"/>
        <v>#REF!</v>
      </c>
      <c r="AE538" s="53">
        <f t="shared" si="151"/>
        <v>0</v>
      </c>
      <c r="AF538" s="53">
        <f t="shared" si="152"/>
        <v>0</v>
      </c>
      <c r="AG538" s="53">
        <f t="shared" si="153"/>
        <v>0</v>
      </c>
      <c r="AH538" s="36" t="e">
        <f t="shared" si="156"/>
        <v>#REF!</v>
      </c>
      <c r="AM538" s="23">
        <f t="shared" si="154"/>
        <v>0</v>
      </c>
    </row>
    <row r="539" spans="1:39" x14ac:dyDescent="0.2">
      <c r="A539" s="23">
        <v>536</v>
      </c>
      <c r="B539" s="23">
        <f>VLOOKUP($A539,'[1]פרופיל מציע  + מסמכים שיש להגיש'!$C$6:$H$16555,2)</f>
        <v>0</v>
      </c>
      <c r="C539" s="23" t="str">
        <f t="shared" si="142"/>
        <v>0</v>
      </c>
      <c r="D539" s="41"/>
      <c r="E539" s="43"/>
      <c r="F539" s="43"/>
      <c r="G539" s="42"/>
      <c r="H539" s="43"/>
      <c r="I539" s="43"/>
      <c r="J539" s="42"/>
      <c r="K539" s="42"/>
      <c r="L539" s="42"/>
      <c r="M539" s="57" t="str">
        <f t="shared" si="155"/>
        <v/>
      </c>
      <c r="N539" s="27" t="str">
        <f>IF(M539="","",VLOOKUP($A539,'[1]פרופיל מציע  + מסמכים שיש להגיש'!$C$6:$H$16555,4))</f>
        <v/>
      </c>
      <c r="O539" s="46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6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23" t="str">
        <f t="shared" si="143"/>
        <v>not submittied</v>
      </c>
      <c r="R539" s="65" t="e">
        <f t="shared" si="144"/>
        <v>#NUM!</v>
      </c>
      <c r="W539" s="67">
        <f t="shared" si="145"/>
        <v>0</v>
      </c>
      <c r="X539" s="23">
        <f t="shared" si="146"/>
        <v>7629</v>
      </c>
      <c r="Y539" s="50" t="e">
        <f t="shared" si="147"/>
        <v>#REF!</v>
      </c>
      <c r="Z539" s="23" t="e">
        <f t="shared" si="148"/>
        <v>#REF!</v>
      </c>
      <c r="AA539" s="28" t="e">
        <f t="shared" si="140"/>
        <v>#REF!</v>
      </c>
      <c r="AB539" s="29" t="e">
        <f t="shared" si="141"/>
        <v>#REF!</v>
      </c>
      <c r="AC539" s="28" t="e">
        <f t="shared" si="149"/>
        <v>#REF!</v>
      </c>
      <c r="AD539" s="23" t="e">
        <f t="shared" si="150"/>
        <v>#REF!</v>
      </c>
      <c r="AE539" s="53">
        <f t="shared" si="151"/>
        <v>0</v>
      </c>
      <c r="AF539" s="53">
        <f t="shared" si="152"/>
        <v>0</v>
      </c>
      <c r="AG539" s="53">
        <f t="shared" si="153"/>
        <v>0</v>
      </c>
      <c r="AH539" s="36" t="e">
        <f t="shared" si="156"/>
        <v>#REF!</v>
      </c>
      <c r="AM539" s="23">
        <f t="shared" si="154"/>
        <v>0</v>
      </c>
    </row>
    <row r="540" spans="1:39" x14ac:dyDescent="0.2">
      <c r="A540" s="23">
        <v>537</v>
      </c>
      <c r="B540" s="23">
        <f>VLOOKUP($A540,'[1]פרופיל מציע  + מסמכים שיש להגיש'!$C$6:$H$16555,2)</f>
        <v>0</v>
      </c>
      <c r="C540" s="23" t="str">
        <f t="shared" si="142"/>
        <v>0</v>
      </c>
      <c r="D540" s="41"/>
      <c r="E540" s="43"/>
      <c r="F540" s="43"/>
      <c r="G540" s="42"/>
      <c r="H540" s="43"/>
      <c r="I540" s="43"/>
      <c r="J540" s="42"/>
      <c r="K540" s="42"/>
      <c r="L540" s="42"/>
      <c r="M540" s="57" t="str">
        <f t="shared" si="155"/>
        <v/>
      </c>
      <c r="N540" s="27" t="str">
        <f>IF(M540="","",VLOOKUP($A540,'[1]פרופיל מציע  + מסמכים שיש להגיש'!$C$6:$H$16555,4))</f>
        <v/>
      </c>
      <c r="O540" s="46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6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23" t="str">
        <f t="shared" si="143"/>
        <v>not submittied</v>
      </c>
      <c r="R540" s="65" t="e">
        <f t="shared" si="144"/>
        <v>#NUM!</v>
      </c>
      <c r="W540" s="67">
        <f t="shared" si="145"/>
        <v>0</v>
      </c>
      <c r="X540" s="23">
        <f t="shared" si="146"/>
        <v>7629</v>
      </c>
      <c r="Y540" s="50" t="e">
        <f t="shared" si="147"/>
        <v>#REF!</v>
      </c>
      <c r="Z540" s="23" t="e">
        <f t="shared" si="148"/>
        <v>#REF!</v>
      </c>
      <c r="AA540" s="28" t="e">
        <f t="shared" si="140"/>
        <v>#REF!</v>
      </c>
      <c r="AB540" s="29" t="e">
        <f t="shared" si="141"/>
        <v>#REF!</v>
      </c>
      <c r="AC540" s="28" t="e">
        <f t="shared" si="149"/>
        <v>#REF!</v>
      </c>
      <c r="AD540" s="23" t="e">
        <f t="shared" si="150"/>
        <v>#REF!</v>
      </c>
      <c r="AE540" s="53">
        <f t="shared" si="151"/>
        <v>0</v>
      </c>
      <c r="AF540" s="53">
        <f t="shared" si="152"/>
        <v>0</v>
      </c>
      <c r="AG540" s="53">
        <f t="shared" si="153"/>
        <v>0</v>
      </c>
      <c r="AH540" s="36" t="e">
        <f t="shared" si="156"/>
        <v>#REF!</v>
      </c>
      <c r="AM540" s="23">
        <f t="shared" si="154"/>
        <v>0</v>
      </c>
    </row>
    <row r="541" spans="1:39" x14ac:dyDescent="0.2">
      <c r="A541" s="23">
        <v>538</v>
      </c>
      <c r="B541" s="23">
        <f>VLOOKUP($A541,'[1]פרופיל מציע  + מסמכים שיש להגיש'!$C$6:$H$16555,2)</f>
        <v>0</v>
      </c>
      <c r="C541" s="23" t="str">
        <f t="shared" si="142"/>
        <v>0</v>
      </c>
      <c r="D541" s="41"/>
      <c r="E541" s="43"/>
      <c r="F541" s="43"/>
      <c r="G541" s="42"/>
      <c r="H541" s="43"/>
      <c r="I541" s="43"/>
      <c r="J541" s="42"/>
      <c r="K541" s="42"/>
      <c r="L541" s="42"/>
      <c r="M541" s="57" t="str">
        <f t="shared" si="155"/>
        <v/>
      </c>
      <c r="N541" s="27" t="str">
        <f>IF(M541="","",VLOOKUP($A541,'[1]פרופיל מציע  + מסמכים שיש להגיש'!$C$6:$H$16555,4))</f>
        <v/>
      </c>
      <c r="O541" s="46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6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23" t="str">
        <f t="shared" si="143"/>
        <v>not submittied</v>
      </c>
      <c r="R541" s="65" t="e">
        <f t="shared" si="144"/>
        <v>#NUM!</v>
      </c>
      <c r="W541" s="67">
        <f t="shared" si="145"/>
        <v>0</v>
      </c>
      <c r="X541" s="23">
        <f t="shared" si="146"/>
        <v>7629</v>
      </c>
      <c r="Y541" s="50" t="e">
        <f t="shared" si="147"/>
        <v>#REF!</v>
      </c>
      <c r="Z541" s="23" t="e">
        <f t="shared" si="148"/>
        <v>#REF!</v>
      </c>
      <c r="AA541" s="28" t="e">
        <f t="shared" si="140"/>
        <v>#REF!</v>
      </c>
      <c r="AB541" s="29" t="e">
        <f t="shared" si="141"/>
        <v>#REF!</v>
      </c>
      <c r="AC541" s="28" t="e">
        <f t="shared" si="149"/>
        <v>#REF!</v>
      </c>
      <c r="AD541" s="23" t="e">
        <f t="shared" si="150"/>
        <v>#REF!</v>
      </c>
      <c r="AE541" s="53">
        <f t="shared" si="151"/>
        <v>0</v>
      </c>
      <c r="AF541" s="53">
        <f t="shared" si="152"/>
        <v>0</v>
      </c>
      <c r="AG541" s="53">
        <f t="shared" si="153"/>
        <v>0</v>
      </c>
      <c r="AH541" s="36" t="e">
        <f t="shared" si="156"/>
        <v>#REF!</v>
      </c>
      <c r="AM541" s="23">
        <f t="shared" si="154"/>
        <v>0</v>
      </c>
    </row>
    <row r="542" spans="1:39" x14ac:dyDescent="0.2">
      <c r="A542" s="23">
        <v>539</v>
      </c>
      <c r="B542" s="23">
        <f>VLOOKUP($A542,'[1]פרופיל מציע  + מסמכים שיש להגיש'!$C$6:$H$16555,2)</f>
        <v>0</v>
      </c>
      <c r="C542" s="23" t="str">
        <f t="shared" si="142"/>
        <v>0</v>
      </c>
      <c r="D542" s="41"/>
      <c r="E542" s="43"/>
      <c r="F542" s="43"/>
      <c r="G542" s="42"/>
      <c r="H542" s="43"/>
      <c r="I542" s="43"/>
      <c r="J542" s="42"/>
      <c r="K542" s="42"/>
      <c r="L542" s="42"/>
      <c r="M542" s="57" t="str">
        <f t="shared" si="155"/>
        <v/>
      </c>
      <c r="N542" s="27" t="str">
        <f>IF(M542="","",VLOOKUP($A542,'[1]פרופיל מציע  + מסמכים שיש להגיש'!$C$6:$H$16555,4))</f>
        <v/>
      </c>
      <c r="O542" s="46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6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23" t="str">
        <f t="shared" si="143"/>
        <v>not submittied</v>
      </c>
      <c r="R542" s="65" t="e">
        <f t="shared" si="144"/>
        <v>#NUM!</v>
      </c>
      <c r="W542" s="67">
        <f t="shared" si="145"/>
        <v>0</v>
      </c>
      <c r="X542" s="23">
        <f t="shared" si="146"/>
        <v>7629</v>
      </c>
      <c r="Y542" s="50" t="e">
        <f t="shared" si="147"/>
        <v>#REF!</v>
      </c>
      <c r="Z542" s="23" t="e">
        <f t="shared" si="148"/>
        <v>#REF!</v>
      </c>
      <c r="AA542" s="28" t="e">
        <f t="shared" si="140"/>
        <v>#REF!</v>
      </c>
      <c r="AB542" s="29" t="e">
        <f t="shared" si="141"/>
        <v>#REF!</v>
      </c>
      <c r="AC542" s="28" t="e">
        <f t="shared" si="149"/>
        <v>#REF!</v>
      </c>
      <c r="AD542" s="23" t="e">
        <f t="shared" si="150"/>
        <v>#REF!</v>
      </c>
      <c r="AE542" s="53">
        <f t="shared" si="151"/>
        <v>0</v>
      </c>
      <c r="AF542" s="53">
        <f t="shared" si="152"/>
        <v>0</v>
      </c>
      <c r="AG542" s="53">
        <f t="shared" si="153"/>
        <v>0</v>
      </c>
      <c r="AH542" s="36" t="e">
        <f t="shared" si="156"/>
        <v>#REF!</v>
      </c>
      <c r="AM542" s="23">
        <f t="shared" si="154"/>
        <v>0</v>
      </c>
    </row>
    <row r="543" spans="1:39" x14ac:dyDescent="0.2">
      <c r="A543" s="23">
        <v>540</v>
      </c>
      <c r="B543" s="23">
        <f>VLOOKUP($A543,'[1]פרופיל מציע  + מסמכים שיש להגיש'!$C$6:$H$16555,2)</f>
        <v>0</v>
      </c>
      <c r="C543" s="23" t="str">
        <f t="shared" si="142"/>
        <v>0</v>
      </c>
      <c r="D543" s="41"/>
      <c r="E543" s="43"/>
      <c r="F543" s="43"/>
      <c r="G543" s="42"/>
      <c r="H543" s="43"/>
      <c r="I543" s="43"/>
      <c r="J543" s="42"/>
      <c r="K543" s="42"/>
      <c r="L543" s="42"/>
      <c r="M543" s="57" t="str">
        <f t="shared" si="155"/>
        <v/>
      </c>
      <c r="N543" s="27" t="str">
        <f>IF(M543="","",VLOOKUP($A543,'[1]פרופיל מציע  + מסמכים שיש להגיש'!$C$6:$H$16555,4))</f>
        <v/>
      </c>
      <c r="O543" s="46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6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23" t="str">
        <f t="shared" si="143"/>
        <v>not submittied</v>
      </c>
      <c r="R543" s="65" t="e">
        <f t="shared" si="144"/>
        <v>#NUM!</v>
      </c>
      <c r="W543" s="67">
        <f t="shared" si="145"/>
        <v>0</v>
      </c>
      <c r="X543" s="23">
        <f t="shared" si="146"/>
        <v>7629</v>
      </c>
      <c r="Y543" s="50" t="e">
        <f t="shared" si="147"/>
        <v>#REF!</v>
      </c>
      <c r="Z543" s="23" t="e">
        <f t="shared" si="148"/>
        <v>#REF!</v>
      </c>
      <c r="AA543" s="28" t="e">
        <f t="shared" si="140"/>
        <v>#REF!</v>
      </c>
      <c r="AB543" s="29" t="e">
        <f t="shared" si="141"/>
        <v>#REF!</v>
      </c>
      <c r="AC543" s="28" t="e">
        <f t="shared" si="149"/>
        <v>#REF!</v>
      </c>
      <c r="AD543" s="23" t="e">
        <f t="shared" si="150"/>
        <v>#REF!</v>
      </c>
      <c r="AE543" s="53">
        <f t="shared" si="151"/>
        <v>0</v>
      </c>
      <c r="AF543" s="53">
        <f t="shared" si="152"/>
        <v>0</v>
      </c>
      <c r="AG543" s="53">
        <f t="shared" si="153"/>
        <v>0</v>
      </c>
      <c r="AH543" s="36" t="e">
        <f t="shared" si="156"/>
        <v>#REF!</v>
      </c>
      <c r="AM543" s="23">
        <f t="shared" si="154"/>
        <v>0</v>
      </c>
    </row>
    <row r="544" spans="1:39" x14ac:dyDescent="0.2">
      <c r="A544" s="23">
        <v>541</v>
      </c>
      <c r="B544" s="23">
        <f>VLOOKUP($A544,'[1]פרופיל מציע  + מסמכים שיש להגיש'!$C$6:$H$16555,2)</f>
        <v>0</v>
      </c>
      <c r="C544" s="23" t="str">
        <f t="shared" si="142"/>
        <v>0</v>
      </c>
      <c r="D544" s="41"/>
      <c r="E544" s="43"/>
      <c r="F544" s="43"/>
      <c r="G544" s="42"/>
      <c r="H544" s="43"/>
      <c r="I544" s="43"/>
      <c r="J544" s="42"/>
      <c r="K544" s="42"/>
      <c r="L544" s="42"/>
      <c r="M544" s="57" t="str">
        <f t="shared" si="155"/>
        <v/>
      </c>
      <c r="N544" s="27" t="str">
        <f>IF(M544="","",VLOOKUP($A544,'[1]פרופיל מציע  + מסמכים שיש להגיש'!$C$6:$H$16555,4))</f>
        <v/>
      </c>
      <c r="O544" s="46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6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23" t="str">
        <f t="shared" si="143"/>
        <v>not submittied</v>
      </c>
      <c r="R544" s="65" t="e">
        <f t="shared" si="144"/>
        <v>#NUM!</v>
      </c>
      <c r="W544" s="67">
        <f t="shared" si="145"/>
        <v>0</v>
      </c>
      <c r="X544" s="23">
        <f t="shared" si="146"/>
        <v>7629</v>
      </c>
      <c r="Y544" s="50" t="e">
        <f t="shared" si="147"/>
        <v>#REF!</v>
      </c>
      <c r="Z544" s="23" t="e">
        <f t="shared" si="148"/>
        <v>#REF!</v>
      </c>
      <c r="AA544" s="28" t="e">
        <f t="shared" si="140"/>
        <v>#REF!</v>
      </c>
      <c r="AB544" s="29" t="e">
        <f t="shared" si="141"/>
        <v>#REF!</v>
      </c>
      <c r="AC544" s="28" t="e">
        <f t="shared" si="149"/>
        <v>#REF!</v>
      </c>
      <c r="AD544" s="23" t="e">
        <f t="shared" si="150"/>
        <v>#REF!</v>
      </c>
      <c r="AE544" s="53">
        <f t="shared" si="151"/>
        <v>0</v>
      </c>
      <c r="AF544" s="53">
        <f t="shared" si="152"/>
        <v>0</v>
      </c>
      <c r="AG544" s="53">
        <f t="shared" si="153"/>
        <v>0</v>
      </c>
      <c r="AH544" s="36" t="e">
        <f t="shared" si="156"/>
        <v>#REF!</v>
      </c>
      <c r="AM544" s="23">
        <f t="shared" si="154"/>
        <v>0</v>
      </c>
    </row>
    <row r="545" spans="1:39" x14ac:dyDescent="0.2">
      <c r="A545" s="23">
        <v>542</v>
      </c>
      <c r="B545" s="23">
        <f>VLOOKUP($A545,'[1]פרופיל מציע  + מסמכים שיש להגיש'!$C$6:$H$16555,2)</f>
        <v>0</v>
      </c>
      <c r="C545" s="23" t="str">
        <f t="shared" si="142"/>
        <v>0</v>
      </c>
      <c r="D545" s="41"/>
      <c r="E545" s="43"/>
      <c r="F545" s="43"/>
      <c r="G545" s="42"/>
      <c r="H545" s="43"/>
      <c r="I545" s="43"/>
      <c r="J545" s="42"/>
      <c r="K545" s="42"/>
      <c r="L545" s="42"/>
      <c r="M545" s="57" t="str">
        <f t="shared" si="155"/>
        <v/>
      </c>
      <c r="N545" s="27" t="str">
        <f>IF(M545="","",VLOOKUP($A545,'[1]פרופיל מציע  + מסמכים שיש להגיש'!$C$6:$H$16555,4))</f>
        <v/>
      </c>
      <c r="O545" s="46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6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23" t="str">
        <f t="shared" si="143"/>
        <v>not submittied</v>
      </c>
      <c r="R545" s="65" t="e">
        <f t="shared" si="144"/>
        <v>#NUM!</v>
      </c>
      <c r="W545" s="67">
        <f t="shared" si="145"/>
        <v>0</v>
      </c>
      <c r="X545" s="23">
        <f t="shared" si="146"/>
        <v>7629</v>
      </c>
      <c r="Y545" s="50" t="e">
        <f t="shared" si="147"/>
        <v>#REF!</v>
      </c>
      <c r="Z545" s="23" t="e">
        <f t="shared" si="148"/>
        <v>#REF!</v>
      </c>
      <c r="AA545" s="28" t="e">
        <f t="shared" si="140"/>
        <v>#REF!</v>
      </c>
      <c r="AB545" s="29" t="e">
        <f t="shared" si="141"/>
        <v>#REF!</v>
      </c>
      <c r="AC545" s="28" t="e">
        <f t="shared" si="149"/>
        <v>#REF!</v>
      </c>
      <c r="AD545" s="23" t="e">
        <f t="shared" si="150"/>
        <v>#REF!</v>
      </c>
      <c r="AE545" s="53">
        <f t="shared" si="151"/>
        <v>0</v>
      </c>
      <c r="AF545" s="53">
        <f t="shared" si="152"/>
        <v>0</v>
      </c>
      <c r="AG545" s="53">
        <f t="shared" si="153"/>
        <v>0</v>
      </c>
      <c r="AH545" s="36" t="e">
        <f t="shared" si="156"/>
        <v>#REF!</v>
      </c>
      <c r="AM545" s="23">
        <f t="shared" si="154"/>
        <v>0</v>
      </c>
    </row>
    <row r="546" spans="1:39" x14ac:dyDescent="0.2">
      <c r="A546" s="23">
        <v>543</v>
      </c>
      <c r="B546" s="23">
        <f>VLOOKUP($A546,'[1]פרופיל מציע  + מסמכים שיש להגיש'!$C$6:$H$16555,2)</f>
        <v>0</v>
      </c>
      <c r="C546" s="23" t="str">
        <f t="shared" si="142"/>
        <v>0</v>
      </c>
      <c r="D546" s="41"/>
      <c r="E546" s="43"/>
      <c r="F546" s="43"/>
      <c r="G546" s="42"/>
      <c r="H546" s="43"/>
      <c r="I546" s="43"/>
      <c r="J546" s="42"/>
      <c r="K546" s="42"/>
      <c r="L546" s="42"/>
      <c r="M546" s="57" t="str">
        <f t="shared" si="155"/>
        <v/>
      </c>
      <c r="N546" s="27" t="str">
        <f>IF(M546="","",VLOOKUP($A546,'[1]פרופיל מציע  + מסמכים שיש להגיש'!$C$6:$H$16555,4))</f>
        <v/>
      </c>
      <c r="O546" s="46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6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23" t="str">
        <f t="shared" si="143"/>
        <v>not submittied</v>
      </c>
      <c r="R546" s="65" t="e">
        <f t="shared" si="144"/>
        <v>#NUM!</v>
      </c>
      <c r="W546" s="67">
        <f t="shared" si="145"/>
        <v>0</v>
      </c>
      <c r="X546" s="23">
        <f t="shared" si="146"/>
        <v>7629</v>
      </c>
      <c r="Y546" s="50" t="e">
        <f t="shared" si="147"/>
        <v>#REF!</v>
      </c>
      <c r="Z546" s="23" t="e">
        <f t="shared" si="148"/>
        <v>#REF!</v>
      </c>
      <c r="AA546" s="28" t="e">
        <f t="shared" si="140"/>
        <v>#REF!</v>
      </c>
      <c r="AB546" s="29" t="e">
        <f t="shared" si="141"/>
        <v>#REF!</v>
      </c>
      <c r="AC546" s="28" t="e">
        <f t="shared" si="149"/>
        <v>#REF!</v>
      </c>
      <c r="AD546" s="23" t="e">
        <f t="shared" si="150"/>
        <v>#REF!</v>
      </c>
      <c r="AE546" s="53">
        <f t="shared" si="151"/>
        <v>0</v>
      </c>
      <c r="AF546" s="53">
        <f t="shared" si="152"/>
        <v>0</v>
      </c>
      <c r="AG546" s="53">
        <f t="shared" si="153"/>
        <v>0</v>
      </c>
      <c r="AH546" s="36" t="e">
        <f t="shared" si="156"/>
        <v>#REF!</v>
      </c>
      <c r="AM546" s="23">
        <f t="shared" si="154"/>
        <v>0</v>
      </c>
    </row>
    <row r="547" spans="1:39" x14ac:dyDescent="0.2">
      <c r="A547" s="23">
        <v>544</v>
      </c>
      <c r="B547" s="23">
        <f>VLOOKUP($A547,'[1]פרופיל מציע  + מסמכים שיש להגיש'!$C$6:$H$16555,2)</f>
        <v>0</v>
      </c>
      <c r="C547" s="23" t="str">
        <f t="shared" si="142"/>
        <v>0</v>
      </c>
      <c r="D547" s="41"/>
      <c r="E547" s="43"/>
      <c r="F547" s="43"/>
      <c r="G547" s="42"/>
      <c r="H547" s="43"/>
      <c r="I547" s="43"/>
      <c r="J547" s="42"/>
      <c r="K547" s="42"/>
      <c r="L547" s="42"/>
      <c r="M547" s="57" t="str">
        <f t="shared" si="155"/>
        <v/>
      </c>
      <c r="N547" s="27" t="str">
        <f>IF(M547="","",VLOOKUP($A547,'[1]פרופיל מציע  + מסמכים שיש להגיש'!$C$6:$H$16555,4))</f>
        <v/>
      </c>
      <c r="O547" s="46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6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23" t="str">
        <f t="shared" si="143"/>
        <v>not submittied</v>
      </c>
      <c r="R547" s="65" t="e">
        <f t="shared" si="144"/>
        <v>#NUM!</v>
      </c>
      <c r="W547" s="67">
        <f t="shared" si="145"/>
        <v>0</v>
      </c>
      <c r="X547" s="23">
        <f t="shared" si="146"/>
        <v>7629</v>
      </c>
      <c r="Y547" s="50" t="e">
        <f t="shared" si="147"/>
        <v>#REF!</v>
      </c>
      <c r="Z547" s="23" t="e">
        <f t="shared" si="148"/>
        <v>#REF!</v>
      </c>
      <c r="AA547" s="28" t="e">
        <f t="shared" si="140"/>
        <v>#REF!</v>
      </c>
      <c r="AB547" s="29" t="e">
        <f t="shared" si="141"/>
        <v>#REF!</v>
      </c>
      <c r="AC547" s="28" t="e">
        <f t="shared" si="149"/>
        <v>#REF!</v>
      </c>
      <c r="AD547" s="23" t="e">
        <f t="shared" si="150"/>
        <v>#REF!</v>
      </c>
      <c r="AE547" s="53">
        <f t="shared" si="151"/>
        <v>0</v>
      </c>
      <c r="AF547" s="53">
        <f t="shared" si="152"/>
        <v>0</v>
      </c>
      <c r="AG547" s="53">
        <f t="shared" si="153"/>
        <v>0</v>
      </c>
      <c r="AH547" s="36" t="e">
        <f t="shared" si="156"/>
        <v>#REF!</v>
      </c>
      <c r="AM547" s="23">
        <f t="shared" si="154"/>
        <v>0</v>
      </c>
    </row>
    <row r="548" spans="1:39" x14ac:dyDescent="0.2">
      <c r="A548" s="23">
        <v>545</v>
      </c>
      <c r="B548" s="23">
        <f>VLOOKUP($A548,'[1]פרופיל מציע  + מסמכים שיש להגיש'!$C$6:$H$16555,2)</f>
        <v>0</v>
      </c>
      <c r="C548" s="23" t="str">
        <f t="shared" si="142"/>
        <v>0</v>
      </c>
      <c r="D548" s="41"/>
      <c r="E548" s="43"/>
      <c r="F548" s="43"/>
      <c r="G548" s="42"/>
      <c r="H548" s="43"/>
      <c r="I548" s="43"/>
      <c r="J548" s="42"/>
      <c r="K548" s="42"/>
      <c r="L548" s="42"/>
      <c r="M548" s="57" t="str">
        <f t="shared" si="155"/>
        <v/>
      </c>
      <c r="N548" s="27" t="str">
        <f>IF(M548="","",VLOOKUP($A548,'[1]פרופיל מציע  + מסמכים שיש להגיש'!$C$6:$H$16555,4))</f>
        <v/>
      </c>
      <c r="O548" s="46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6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23" t="str">
        <f t="shared" si="143"/>
        <v>not submittied</v>
      </c>
      <c r="R548" s="65" t="e">
        <f t="shared" si="144"/>
        <v>#NUM!</v>
      </c>
      <c r="W548" s="67">
        <f t="shared" si="145"/>
        <v>0</v>
      </c>
      <c r="X548" s="23">
        <f t="shared" si="146"/>
        <v>7629</v>
      </c>
      <c r="Y548" s="50" t="e">
        <f t="shared" si="147"/>
        <v>#REF!</v>
      </c>
      <c r="Z548" s="23" t="e">
        <f t="shared" si="148"/>
        <v>#REF!</v>
      </c>
      <c r="AA548" s="28" t="e">
        <f t="shared" si="140"/>
        <v>#REF!</v>
      </c>
      <c r="AB548" s="29" t="e">
        <f t="shared" si="141"/>
        <v>#REF!</v>
      </c>
      <c r="AC548" s="28" t="e">
        <f t="shared" si="149"/>
        <v>#REF!</v>
      </c>
      <c r="AD548" s="23" t="e">
        <f t="shared" si="150"/>
        <v>#REF!</v>
      </c>
      <c r="AE548" s="53">
        <f t="shared" si="151"/>
        <v>0</v>
      </c>
      <c r="AF548" s="53">
        <f t="shared" si="152"/>
        <v>0</v>
      </c>
      <c r="AG548" s="53">
        <f t="shared" si="153"/>
        <v>0</v>
      </c>
      <c r="AH548" s="36" t="e">
        <f t="shared" si="156"/>
        <v>#REF!</v>
      </c>
      <c r="AM548" s="23">
        <f t="shared" si="154"/>
        <v>0</v>
      </c>
    </row>
    <row r="549" spans="1:39" x14ac:dyDescent="0.2">
      <c r="A549" s="23">
        <v>546</v>
      </c>
      <c r="B549" s="23">
        <f>VLOOKUP($A549,'[1]פרופיל מציע  + מסמכים שיש להגיש'!$C$6:$H$16555,2)</f>
        <v>0</v>
      </c>
      <c r="C549" s="23" t="str">
        <f t="shared" si="142"/>
        <v>0</v>
      </c>
      <c r="D549" s="41"/>
      <c r="E549" s="43"/>
      <c r="F549" s="43"/>
      <c r="G549" s="42"/>
      <c r="H549" s="43"/>
      <c r="I549" s="43"/>
      <c r="J549" s="42"/>
      <c r="K549" s="42"/>
      <c r="L549" s="42"/>
      <c r="M549" s="57" t="str">
        <f t="shared" si="155"/>
        <v/>
      </c>
      <c r="N549" s="27" t="str">
        <f>IF(M549="","",VLOOKUP($A549,'[1]פרופיל מציע  + מסמכים שיש להגיש'!$C$6:$H$16555,4))</f>
        <v/>
      </c>
      <c r="O549" s="46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6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23" t="str">
        <f t="shared" si="143"/>
        <v>not submittied</v>
      </c>
      <c r="R549" s="65" t="e">
        <f t="shared" si="144"/>
        <v>#NUM!</v>
      </c>
      <c r="W549" s="67">
        <f t="shared" si="145"/>
        <v>0</v>
      </c>
      <c r="X549" s="23">
        <f t="shared" si="146"/>
        <v>7629</v>
      </c>
      <c r="Y549" s="50" t="e">
        <f t="shared" si="147"/>
        <v>#REF!</v>
      </c>
      <c r="Z549" s="23" t="e">
        <f t="shared" si="148"/>
        <v>#REF!</v>
      </c>
      <c r="AA549" s="28" t="e">
        <f t="shared" si="140"/>
        <v>#REF!</v>
      </c>
      <c r="AB549" s="29" t="e">
        <f t="shared" si="141"/>
        <v>#REF!</v>
      </c>
      <c r="AC549" s="28" t="e">
        <f t="shared" si="149"/>
        <v>#REF!</v>
      </c>
      <c r="AD549" s="23" t="e">
        <f t="shared" si="150"/>
        <v>#REF!</v>
      </c>
      <c r="AE549" s="53">
        <f t="shared" si="151"/>
        <v>0</v>
      </c>
      <c r="AF549" s="53">
        <f t="shared" si="152"/>
        <v>0</v>
      </c>
      <c r="AG549" s="53">
        <f t="shared" si="153"/>
        <v>0</v>
      </c>
      <c r="AH549" s="36" t="e">
        <f t="shared" si="156"/>
        <v>#REF!</v>
      </c>
      <c r="AM549" s="23">
        <f t="shared" si="154"/>
        <v>0</v>
      </c>
    </row>
    <row r="550" spans="1:39" x14ac:dyDescent="0.2">
      <c r="A550" s="23">
        <v>547</v>
      </c>
      <c r="B550" s="23">
        <f>VLOOKUP($A550,'[1]פרופיל מציע  + מסמכים שיש להגיש'!$C$6:$H$16555,2)</f>
        <v>0</v>
      </c>
      <c r="C550" s="23" t="str">
        <f t="shared" si="142"/>
        <v>0</v>
      </c>
      <c r="D550" s="41"/>
      <c r="E550" s="43"/>
      <c r="F550" s="43"/>
      <c r="G550" s="42"/>
      <c r="H550" s="43"/>
      <c r="I550" s="43"/>
      <c r="J550" s="42"/>
      <c r="K550" s="42"/>
      <c r="L550" s="42"/>
      <c r="M550" s="57" t="str">
        <f t="shared" si="155"/>
        <v/>
      </c>
      <c r="N550" s="27" t="str">
        <f>IF(M550="","",VLOOKUP($A550,'[1]פרופיל מציע  + מסמכים שיש להגיש'!$C$6:$H$16555,4))</f>
        <v/>
      </c>
      <c r="O550" s="46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6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23" t="str">
        <f t="shared" si="143"/>
        <v>not submittied</v>
      </c>
      <c r="R550" s="65" t="e">
        <f t="shared" si="144"/>
        <v>#NUM!</v>
      </c>
      <c r="W550" s="67">
        <f t="shared" si="145"/>
        <v>0</v>
      </c>
      <c r="X550" s="23">
        <f t="shared" si="146"/>
        <v>7629</v>
      </c>
      <c r="Y550" s="50" t="e">
        <f t="shared" si="147"/>
        <v>#REF!</v>
      </c>
      <c r="Z550" s="23" t="e">
        <f t="shared" si="148"/>
        <v>#REF!</v>
      </c>
      <c r="AA550" s="28" t="e">
        <f t="shared" si="140"/>
        <v>#REF!</v>
      </c>
      <c r="AB550" s="29" t="e">
        <f t="shared" si="141"/>
        <v>#REF!</v>
      </c>
      <c r="AC550" s="28" t="e">
        <f t="shared" si="149"/>
        <v>#REF!</v>
      </c>
      <c r="AD550" s="23" t="e">
        <f t="shared" si="150"/>
        <v>#REF!</v>
      </c>
      <c r="AE550" s="53">
        <f t="shared" si="151"/>
        <v>0</v>
      </c>
      <c r="AF550" s="53">
        <f t="shared" si="152"/>
        <v>0</v>
      </c>
      <c r="AG550" s="53">
        <f t="shared" si="153"/>
        <v>0</v>
      </c>
      <c r="AH550" s="36" t="e">
        <f t="shared" si="156"/>
        <v>#REF!</v>
      </c>
      <c r="AM550" s="23">
        <f t="shared" si="154"/>
        <v>0</v>
      </c>
    </row>
    <row r="551" spans="1:39" x14ac:dyDescent="0.2">
      <c r="A551" s="23">
        <v>548</v>
      </c>
      <c r="B551" s="23">
        <f>VLOOKUP($A551,'[1]פרופיל מציע  + מסמכים שיש להגיש'!$C$6:$H$16555,2)</f>
        <v>0</v>
      </c>
      <c r="C551" s="23" t="str">
        <f t="shared" si="142"/>
        <v>0</v>
      </c>
      <c r="D551" s="41"/>
      <c r="E551" s="43"/>
      <c r="F551" s="43"/>
      <c r="G551" s="42"/>
      <c r="H551" s="43"/>
      <c r="I551" s="43"/>
      <c r="J551" s="42"/>
      <c r="K551" s="42"/>
      <c r="L551" s="42"/>
      <c r="M551" s="57" t="str">
        <f t="shared" si="155"/>
        <v/>
      </c>
      <c r="N551" s="27" t="str">
        <f>IF(M551="","",VLOOKUP($A551,'[1]פרופיל מציע  + מסמכים שיש להגיש'!$C$6:$H$16555,4))</f>
        <v/>
      </c>
      <c r="O551" s="46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6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23" t="str">
        <f t="shared" si="143"/>
        <v>not submittied</v>
      </c>
      <c r="R551" s="65" t="e">
        <f t="shared" si="144"/>
        <v>#NUM!</v>
      </c>
      <c r="W551" s="67">
        <f t="shared" si="145"/>
        <v>0</v>
      </c>
      <c r="X551" s="23">
        <f t="shared" si="146"/>
        <v>7629</v>
      </c>
      <c r="Y551" s="50" t="e">
        <f t="shared" si="147"/>
        <v>#REF!</v>
      </c>
      <c r="Z551" s="23" t="e">
        <f t="shared" si="148"/>
        <v>#REF!</v>
      </c>
      <c r="AA551" s="28" t="e">
        <f t="shared" si="140"/>
        <v>#REF!</v>
      </c>
      <c r="AB551" s="29" t="e">
        <f t="shared" si="141"/>
        <v>#REF!</v>
      </c>
      <c r="AC551" s="28" t="e">
        <f t="shared" si="149"/>
        <v>#REF!</v>
      </c>
      <c r="AD551" s="23" t="e">
        <f t="shared" si="150"/>
        <v>#REF!</v>
      </c>
      <c r="AE551" s="53">
        <f t="shared" si="151"/>
        <v>0</v>
      </c>
      <c r="AF551" s="53">
        <f t="shared" si="152"/>
        <v>0</v>
      </c>
      <c r="AG551" s="53">
        <f t="shared" si="153"/>
        <v>0</v>
      </c>
      <c r="AH551" s="36" t="e">
        <f t="shared" si="156"/>
        <v>#REF!</v>
      </c>
      <c r="AM551" s="23">
        <f t="shared" si="154"/>
        <v>0</v>
      </c>
    </row>
    <row r="552" spans="1:39" x14ac:dyDescent="0.2">
      <c r="A552" s="23">
        <v>549</v>
      </c>
      <c r="B552" s="23">
        <f>VLOOKUP($A552,'[1]פרופיל מציע  + מסמכים שיש להגיש'!$C$6:$H$16555,2)</f>
        <v>0</v>
      </c>
      <c r="C552" s="23" t="str">
        <f t="shared" si="142"/>
        <v>0</v>
      </c>
      <c r="D552" s="41"/>
      <c r="E552" s="43"/>
      <c r="F552" s="43"/>
      <c r="G552" s="42"/>
      <c r="H552" s="43"/>
      <c r="I552" s="43"/>
      <c r="J552" s="42"/>
      <c r="K552" s="42"/>
      <c r="L552" s="42"/>
      <c r="M552" s="57" t="str">
        <f t="shared" si="155"/>
        <v/>
      </c>
      <c r="N552" s="27" t="str">
        <f>IF(M552="","",VLOOKUP($A552,'[1]פרופיל מציע  + מסמכים שיש להגיש'!$C$6:$H$16555,4))</f>
        <v/>
      </c>
      <c r="O552" s="46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6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23" t="str">
        <f t="shared" si="143"/>
        <v>not submittied</v>
      </c>
      <c r="R552" s="65" t="e">
        <f t="shared" si="144"/>
        <v>#NUM!</v>
      </c>
      <c r="W552" s="67">
        <f t="shared" si="145"/>
        <v>0</v>
      </c>
      <c r="X552" s="23">
        <f t="shared" si="146"/>
        <v>7629</v>
      </c>
      <c r="Y552" s="50" t="e">
        <f t="shared" si="147"/>
        <v>#REF!</v>
      </c>
      <c r="Z552" s="23" t="e">
        <f t="shared" si="148"/>
        <v>#REF!</v>
      </c>
      <c r="AA552" s="28" t="e">
        <f t="shared" si="140"/>
        <v>#REF!</v>
      </c>
      <c r="AB552" s="29" t="e">
        <f t="shared" si="141"/>
        <v>#REF!</v>
      </c>
      <c r="AC552" s="28" t="e">
        <f t="shared" si="149"/>
        <v>#REF!</v>
      </c>
      <c r="AD552" s="23" t="e">
        <f t="shared" si="150"/>
        <v>#REF!</v>
      </c>
      <c r="AE552" s="53">
        <f t="shared" si="151"/>
        <v>0</v>
      </c>
      <c r="AF552" s="53">
        <f t="shared" si="152"/>
        <v>0</v>
      </c>
      <c r="AG552" s="53">
        <f t="shared" si="153"/>
        <v>0</v>
      </c>
      <c r="AH552" s="36" t="e">
        <f t="shared" si="156"/>
        <v>#REF!</v>
      </c>
      <c r="AM552" s="23">
        <f t="shared" si="154"/>
        <v>0</v>
      </c>
    </row>
    <row r="553" spans="1:39" x14ac:dyDescent="0.2">
      <c r="A553" s="23">
        <v>550</v>
      </c>
      <c r="B553" s="23">
        <f>VLOOKUP($A553,'[1]פרופיל מציע  + מסמכים שיש להגיש'!$C$6:$H$16555,2)</f>
        <v>0</v>
      </c>
      <c r="C553" s="23" t="str">
        <f t="shared" si="142"/>
        <v>0</v>
      </c>
      <c r="D553" s="41"/>
      <c r="E553" s="43"/>
      <c r="F553" s="43"/>
      <c r="G553" s="42"/>
      <c r="H553" s="43"/>
      <c r="I553" s="43"/>
      <c r="J553" s="42"/>
      <c r="K553" s="42"/>
      <c r="L553" s="42"/>
      <c r="M553" s="57" t="str">
        <f t="shared" si="155"/>
        <v/>
      </c>
      <c r="N553" s="27" t="str">
        <f>IF(M553="","",VLOOKUP($A553,'[1]פרופיל מציע  + מסמכים שיש להגיש'!$C$6:$H$16555,4))</f>
        <v/>
      </c>
      <c r="O553" s="46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6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23" t="str">
        <f t="shared" si="143"/>
        <v>not submittied</v>
      </c>
      <c r="R553" s="65" t="e">
        <f t="shared" si="144"/>
        <v>#NUM!</v>
      </c>
      <c r="W553" s="67">
        <f t="shared" si="145"/>
        <v>0</v>
      </c>
      <c r="X553" s="23">
        <f t="shared" si="146"/>
        <v>7629</v>
      </c>
      <c r="Y553" s="50" t="e">
        <f t="shared" si="147"/>
        <v>#REF!</v>
      </c>
      <c r="Z553" s="23" t="e">
        <f t="shared" si="148"/>
        <v>#REF!</v>
      </c>
      <c r="AA553" s="28" t="e">
        <f t="shared" si="140"/>
        <v>#REF!</v>
      </c>
      <c r="AB553" s="29" t="e">
        <f t="shared" si="141"/>
        <v>#REF!</v>
      </c>
      <c r="AC553" s="28" t="e">
        <f t="shared" si="149"/>
        <v>#REF!</v>
      </c>
      <c r="AD553" s="23" t="e">
        <f t="shared" si="150"/>
        <v>#REF!</v>
      </c>
      <c r="AE553" s="53">
        <f t="shared" si="151"/>
        <v>0</v>
      </c>
      <c r="AF553" s="53">
        <f t="shared" si="152"/>
        <v>0</v>
      </c>
      <c r="AG553" s="53">
        <f t="shared" si="153"/>
        <v>0</v>
      </c>
      <c r="AH553" s="36" t="e">
        <f t="shared" si="156"/>
        <v>#REF!</v>
      </c>
      <c r="AM553" s="23">
        <f t="shared" si="154"/>
        <v>0</v>
      </c>
    </row>
    <row r="554" spans="1:39" x14ac:dyDescent="0.2">
      <c r="A554" s="23">
        <v>551</v>
      </c>
      <c r="B554" s="23">
        <f>VLOOKUP($A554,'[1]פרופיל מציע  + מסמכים שיש להגיש'!$C$6:$H$16555,2)</f>
        <v>0</v>
      </c>
      <c r="C554" s="23" t="str">
        <f t="shared" si="142"/>
        <v>0</v>
      </c>
      <c r="D554" s="41"/>
      <c r="E554" s="43"/>
      <c r="F554" s="43"/>
      <c r="G554" s="42"/>
      <c r="H554" s="43"/>
      <c r="I554" s="43"/>
      <c r="J554" s="42"/>
      <c r="K554" s="42"/>
      <c r="L554" s="42"/>
      <c r="M554" s="57" t="str">
        <f t="shared" si="155"/>
        <v/>
      </c>
      <c r="N554" s="27" t="str">
        <f>IF(M554="","",VLOOKUP($A554,'[1]פרופיל מציע  + מסמכים שיש להגיש'!$C$6:$H$16555,4))</f>
        <v/>
      </c>
      <c r="O554" s="46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6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23" t="str">
        <f t="shared" si="143"/>
        <v>not submittied</v>
      </c>
      <c r="R554" s="65" t="e">
        <f t="shared" si="144"/>
        <v>#NUM!</v>
      </c>
      <c r="W554" s="67">
        <f t="shared" si="145"/>
        <v>0</v>
      </c>
      <c r="X554" s="23">
        <f t="shared" si="146"/>
        <v>7629</v>
      </c>
      <c r="Y554" s="50" t="e">
        <f t="shared" si="147"/>
        <v>#REF!</v>
      </c>
      <c r="Z554" s="23" t="e">
        <f t="shared" si="148"/>
        <v>#REF!</v>
      </c>
      <c r="AA554" s="28" t="e">
        <f t="shared" si="140"/>
        <v>#REF!</v>
      </c>
      <c r="AB554" s="29" t="e">
        <f t="shared" si="141"/>
        <v>#REF!</v>
      </c>
      <c r="AC554" s="28" t="e">
        <f t="shared" si="149"/>
        <v>#REF!</v>
      </c>
      <c r="AD554" s="23" t="e">
        <f t="shared" si="150"/>
        <v>#REF!</v>
      </c>
      <c r="AE554" s="53">
        <f t="shared" si="151"/>
        <v>0</v>
      </c>
      <c r="AF554" s="53">
        <f t="shared" si="152"/>
        <v>0</v>
      </c>
      <c r="AG554" s="53">
        <f t="shared" si="153"/>
        <v>0</v>
      </c>
      <c r="AH554" s="36" t="e">
        <f t="shared" si="156"/>
        <v>#REF!</v>
      </c>
      <c r="AM554" s="23">
        <f t="shared" si="154"/>
        <v>0</v>
      </c>
    </row>
    <row r="555" spans="1:39" x14ac:dyDescent="0.2">
      <c r="A555" s="23">
        <v>552</v>
      </c>
      <c r="B555" s="23">
        <f>VLOOKUP($A555,'[1]פרופיל מציע  + מסמכים שיש להגיש'!$C$6:$H$16555,2)</f>
        <v>0</v>
      </c>
      <c r="C555" s="23" t="str">
        <f t="shared" si="142"/>
        <v>0</v>
      </c>
      <c r="D555" s="41"/>
      <c r="E555" s="43"/>
      <c r="F555" s="43"/>
      <c r="G555" s="42"/>
      <c r="H555" s="43"/>
      <c r="I555" s="43"/>
      <c r="J555" s="42"/>
      <c r="K555" s="42"/>
      <c r="L555" s="42"/>
      <c r="M555" s="57" t="str">
        <f t="shared" si="155"/>
        <v/>
      </c>
      <c r="N555" s="27" t="str">
        <f>IF(M555="","",VLOOKUP($A555,'[1]פרופיל מציע  + מסמכים שיש להגיש'!$C$6:$H$16555,4))</f>
        <v/>
      </c>
      <c r="O555" s="46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6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23" t="str">
        <f t="shared" si="143"/>
        <v>not submittied</v>
      </c>
      <c r="R555" s="65" t="e">
        <f t="shared" si="144"/>
        <v>#NUM!</v>
      </c>
      <c r="W555" s="67">
        <f t="shared" si="145"/>
        <v>0</v>
      </c>
      <c r="X555" s="23">
        <f t="shared" si="146"/>
        <v>7629</v>
      </c>
      <c r="Y555" s="50" t="e">
        <f t="shared" si="147"/>
        <v>#REF!</v>
      </c>
      <c r="Z555" s="23" t="e">
        <f t="shared" si="148"/>
        <v>#REF!</v>
      </c>
      <c r="AA555" s="28" t="e">
        <f t="shared" si="140"/>
        <v>#REF!</v>
      </c>
      <c r="AB555" s="29" t="e">
        <f t="shared" si="141"/>
        <v>#REF!</v>
      </c>
      <c r="AC555" s="28" t="e">
        <f t="shared" si="149"/>
        <v>#REF!</v>
      </c>
      <c r="AD555" s="23" t="e">
        <f t="shared" si="150"/>
        <v>#REF!</v>
      </c>
      <c r="AE555" s="53">
        <f t="shared" si="151"/>
        <v>0</v>
      </c>
      <c r="AF555" s="53">
        <f t="shared" si="152"/>
        <v>0</v>
      </c>
      <c r="AG555" s="53">
        <f t="shared" si="153"/>
        <v>0</v>
      </c>
      <c r="AH555" s="36" t="e">
        <f t="shared" si="156"/>
        <v>#REF!</v>
      </c>
      <c r="AM555" s="23">
        <f t="shared" si="154"/>
        <v>0</v>
      </c>
    </row>
    <row r="556" spans="1:39" x14ac:dyDescent="0.2">
      <c r="A556" s="23">
        <v>553</v>
      </c>
      <c r="B556" s="23">
        <f>VLOOKUP($A556,'[1]פרופיל מציע  + מסמכים שיש להגיש'!$C$6:$H$16555,2)</f>
        <v>0</v>
      </c>
      <c r="C556" s="23" t="str">
        <f t="shared" si="142"/>
        <v>0</v>
      </c>
      <c r="D556" s="41"/>
      <c r="E556" s="43"/>
      <c r="F556" s="43"/>
      <c r="G556" s="42"/>
      <c r="H556" s="43"/>
      <c r="I556" s="43"/>
      <c r="J556" s="42"/>
      <c r="K556" s="42"/>
      <c r="L556" s="42"/>
      <c r="M556" s="57" t="str">
        <f t="shared" si="155"/>
        <v/>
      </c>
      <c r="N556" s="27" t="str">
        <f>IF(M556="","",VLOOKUP($A556,'[1]פרופיל מציע  + מסמכים שיש להגיש'!$C$6:$H$16555,4))</f>
        <v/>
      </c>
      <c r="O556" s="46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6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23" t="str">
        <f t="shared" si="143"/>
        <v>not submittied</v>
      </c>
      <c r="R556" s="65" t="e">
        <f t="shared" si="144"/>
        <v>#NUM!</v>
      </c>
      <c r="W556" s="67">
        <f t="shared" si="145"/>
        <v>0</v>
      </c>
      <c r="X556" s="23">
        <f t="shared" si="146"/>
        <v>7629</v>
      </c>
      <c r="Y556" s="50" t="e">
        <f t="shared" si="147"/>
        <v>#REF!</v>
      </c>
      <c r="Z556" s="23" t="e">
        <f t="shared" si="148"/>
        <v>#REF!</v>
      </c>
      <c r="AA556" s="28" t="e">
        <f t="shared" si="140"/>
        <v>#REF!</v>
      </c>
      <c r="AB556" s="29" t="e">
        <f t="shared" si="141"/>
        <v>#REF!</v>
      </c>
      <c r="AC556" s="28" t="e">
        <f t="shared" si="149"/>
        <v>#REF!</v>
      </c>
      <c r="AD556" s="23" t="e">
        <f t="shared" si="150"/>
        <v>#REF!</v>
      </c>
      <c r="AE556" s="53">
        <f t="shared" si="151"/>
        <v>0</v>
      </c>
      <c r="AF556" s="53">
        <f t="shared" si="152"/>
        <v>0</v>
      </c>
      <c r="AG556" s="53">
        <f t="shared" si="153"/>
        <v>0</v>
      </c>
      <c r="AH556" s="36" t="e">
        <f t="shared" si="156"/>
        <v>#REF!</v>
      </c>
      <c r="AM556" s="23">
        <f t="shared" si="154"/>
        <v>0</v>
      </c>
    </row>
    <row r="557" spans="1:39" x14ac:dyDescent="0.2">
      <c r="A557" s="23">
        <v>554</v>
      </c>
      <c r="B557" s="23">
        <f>VLOOKUP($A557,'[1]פרופיל מציע  + מסמכים שיש להגיש'!$C$6:$H$16555,2)</f>
        <v>0</v>
      </c>
      <c r="C557" s="23" t="str">
        <f t="shared" si="142"/>
        <v>0</v>
      </c>
      <c r="D557" s="41"/>
      <c r="E557" s="43"/>
      <c r="F557" s="43"/>
      <c r="G557" s="42"/>
      <c r="H557" s="43"/>
      <c r="I557" s="43"/>
      <c r="J557" s="42"/>
      <c r="K557" s="42"/>
      <c r="L557" s="42"/>
      <c r="M557" s="57" t="str">
        <f t="shared" si="155"/>
        <v/>
      </c>
      <c r="N557" s="27" t="str">
        <f>IF(M557="","",VLOOKUP($A557,'[1]פרופיל מציע  + מסמכים שיש להגיש'!$C$6:$H$16555,4))</f>
        <v/>
      </c>
      <c r="O557" s="46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6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23" t="str">
        <f t="shared" si="143"/>
        <v>not submittied</v>
      </c>
      <c r="R557" s="65" t="e">
        <f t="shared" si="144"/>
        <v>#NUM!</v>
      </c>
      <c r="W557" s="67">
        <f t="shared" si="145"/>
        <v>0</v>
      </c>
      <c r="X557" s="23">
        <f t="shared" si="146"/>
        <v>7629</v>
      </c>
      <c r="Y557" s="50" t="e">
        <f t="shared" si="147"/>
        <v>#REF!</v>
      </c>
      <c r="Z557" s="23" t="e">
        <f t="shared" si="148"/>
        <v>#REF!</v>
      </c>
      <c r="AA557" s="28" t="e">
        <f t="shared" si="140"/>
        <v>#REF!</v>
      </c>
      <c r="AB557" s="29" t="e">
        <f t="shared" si="141"/>
        <v>#REF!</v>
      </c>
      <c r="AC557" s="28" t="e">
        <f t="shared" si="149"/>
        <v>#REF!</v>
      </c>
      <c r="AD557" s="23" t="e">
        <f t="shared" si="150"/>
        <v>#REF!</v>
      </c>
      <c r="AE557" s="53">
        <f t="shared" si="151"/>
        <v>0</v>
      </c>
      <c r="AF557" s="53">
        <f t="shared" si="152"/>
        <v>0</v>
      </c>
      <c r="AG557" s="53">
        <f t="shared" si="153"/>
        <v>0</v>
      </c>
      <c r="AH557" s="36" t="e">
        <f t="shared" si="156"/>
        <v>#REF!</v>
      </c>
      <c r="AM557" s="23">
        <f t="shared" si="154"/>
        <v>0</v>
      </c>
    </row>
    <row r="558" spans="1:39" x14ac:dyDescent="0.2">
      <c r="A558" s="23">
        <v>555</v>
      </c>
      <c r="B558" s="23">
        <f>VLOOKUP($A558,'[1]פרופיל מציע  + מסמכים שיש להגיש'!$C$6:$H$16555,2)</f>
        <v>0</v>
      </c>
      <c r="C558" s="23" t="str">
        <f t="shared" si="142"/>
        <v>0</v>
      </c>
      <c r="D558" s="41"/>
      <c r="E558" s="43"/>
      <c r="F558" s="43"/>
      <c r="G558" s="42"/>
      <c r="H558" s="43"/>
      <c r="I558" s="43"/>
      <c r="J558" s="42"/>
      <c r="K558" s="42"/>
      <c r="L558" s="42"/>
      <c r="M558" s="57" t="str">
        <f t="shared" si="155"/>
        <v/>
      </c>
      <c r="N558" s="27" t="str">
        <f>IF(M558="","",VLOOKUP($A558,'[1]פרופיל מציע  + מסמכים שיש להגיש'!$C$6:$H$16555,4))</f>
        <v/>
      </c>
      <c r="O558" s="46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6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23" t="str">
        <f t="shared" si="143"/>
        <v>not submittied</v>
      </c>
      <c r="R558" s="65" t="e">
        <f t="shared" si="144"/>
        <v>#NUM!</v>
      </c>
      <c r="W558" s="67">
        <f t="shared" si="145"/>
        <v>0</v>
      </c>
      <c r="X558" s="23">
        <f t="shared" si="146"/>
        <v>7629</v>
      </c>
      <c r="Y558" s="50" t="e">
        <f t="shared" si="147"/>
        <v>#REF!</v>
      </c>
      <c r="Z558" s="23" t="e">
        <f t="shared" si="148"/>
        <v>#REF!</v>
      </c>
      <c r="AA558" s="28" t="e">
        <f t="shared" si="140"/>
        <v>#REF!</v>
      </c>
      <c r="AB558" s="29" t="e">
        <f t="shared" si="141"/>
        <v>#REF!</v>
      </c>
      <c r="AC558" s="28" t="e">
        <f t="shared" si="149"/>
        <v>#REF!</v>
      </c>
      <c r="AD558" s="23" t="e">
        <f t="shared" si="150"/>
        <v>#REF!</v>
      </c>
      <c r="AE558" s="53">
        <f t="shared" si="151"/>
        <v>0</v>
      </c>
      <c r="AF558" s="53">
        <f t="shared" si="152"/>
        <v>0</v>
      </c>
      <c r="AG558" s="53">
        <f t="shared" si="153"/>
        <v>0</v>
      </c>
      <c r="AH558" s="36" t="e">
        <f t="shared" si="156"/>
        <v>#REF!</v>
      </c>
      <c r="AM558" s="23">
        <f t="shared" si="154"/>
        <v>0</v>
      </c>
    </row>
    <row r="559" spans="1:39" x14ac:dyDescent="0.2">
      <c r="A559" s="23">
        <v>556</v>
      </c>
      <c r="B559" s="23">
        <f>VLOOKUP($A559,'[1]פרופיל מציע  + מסמכים שיש להגיש'!$C$6:$H$16555,2)</f>
        <v>0</v>
      </c>
      <c r="C559" s="23" t="str">
        <f t="shared" si="142"/>
        <v>0</v>
      </c>
      <c r="D559" s="41"/>
      <c r="E559" s="43"/>
      <c r="F559" s="43"/>
      <c r="G559" s="42"/>
      <c r="H559" s="43"/>
      <c r="I559" s="43"/>
      <c r="J559" s="42"/>
      <c r="K559" s="42"/>
      <c r="L559" s="42"/>
      <c r="M559" s="57" t="str">
        <f t="shared" si="155"/>
        <v/>
      </c>
      <c r="N559" s="27" t="str">
        <f>IF(M559="","",VLOOKUP($A559,'[1]פרופיל מציע  + מסמכים שיש להגיש'!$C$6:$H$16555,4))</f>
        <v/>
      </c>
      <c r="O559" s="46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6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23" t="str">
        <f t="shared" si="143"/>
        <v>not submittied</v>
      </c>
      <c r="R559" s="65" t="e">
        <f t="shared" si="144"/>
        <v>#NUM!</v>
      </c>
      <c r="W559" s="67">
        <f t="shared" si="145"/>
        <v>0</v>
      </c>
      <c r="X559" s="23">
        <f t="shared" si="146"/>
        <v>7629</v>
      </c>
      <c r="Y559" s="50" t="e">
        <f t="shared" si="147"/>
        <v>#REF!</v>
      </c>
      <c r="Z559" s="23" t="e">
        <f t="shared" si="148"/>
        <v>#REF!</v>
      </c>
      <c r="AA559" s="28" t="e">
        <f t="shared" si="140"/>
        <v>#REF!</v>
      </c>
      <c r="AB559" s="29" t="e">
        <f t="shared" si="141"/>
        <v>#REF!</v>
      </c>
      <c r="AC559" s="28" t="e">
        <f t="shared" si="149"/>
        <v>#REF!</v>
      </c>
      <c r="AD559" s="23" t="e">
        <f t="shared" si="150"/>
        <v>#REF!</v>
      </c>
      <c r="AE559" s="53">
        <f t="shared" si="151"/>
        <v>0</v>
      </c>
      <c r="AF559" s="53">
        <f t="shared" si="152"/>
        <v>0</v>
      </c>
      <c r="AG559" s="53">
        <f t="shared" si="153"/>
        <v>0</v>
      </c>
      <c r="AH559" s="36" t="e">
        <f t="shared" si="156"/>
        <v>#REF!</v>
      </c>
      <c r="AM559" s="23">
        <f t="shared" si="154"/>
        <v>0</v>
      </c>
    </row>
    <row r="560" spans="1:39" x14ac:dyDescent="0.2">
      <c r="A560" s="23">
        <v>557</v>
      </c>
      <c r="B560" s="23">
        <f>VLOOKUP($A560,'[1]פרופיל מציע  + מסמכים שיש להגיש'!$C$6:$H$16555,2)</f>
        <v>0</v>
      </c>
      <c r="C560" s="23" t="str">
        <f t="shared" si="142"/>
        <v>0</v>
      </c>
      <c r="D560" s="41"/>
      <c r="E560" s="43"/>
      <c r="F560" s="43"/>
      <c r="G560" s="42"/>
      <c r="H560" s="43"/>
      <c r="I560" s="43"/>
      <c r="J560" s="42"/>
      <c r="K560" s="42"/>
      <c r="L560" s="42"/>
      <c r="M560" s="57" t="str">
        <f t="shared" si="155"/>
        <v/>
      </c>
      <c r="N560" s="27" t="str">
        <f>IF(M560="","",VLOOKUP($A560,'[1]פרופיל מציע  + מסמכים שיש להגיש'!$C$6:$H$16555,4))</f>
        <v/>
      </c>
      <c r="O560" s="46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6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23" t="str">
        <f t="shared" si="143"/>
        <v>not submittied</v>
      </c>
      <c r="R560" s="65" t="e">
        <f t="shared" si="144"/>
        <v>#NUM!</v>
      </c>
      <c r="W560" s="67">
        <f t="shared" si="145"/>
        <v>0</v>
      </c>
      <c r="X560" s="23">
        <f t="shared" si="146"/>
        <v>7629</v>
      </c>
      <c r="Y560" s="50" t="e">
        <f t="shared" si="147"/>
        <v>#REF!</v>
      </c>
      <c r="Z560" s="23" t="e">
        <f t="shared" si="148"/>
        <v>#REF!</v>
      </c>
      <c r="AA560" s="28" t="e">
        <f t="shared" si="140"/>
        <v>#REF!</v>
      </c>
      <c r="AB560" s="29" t="e">
        <f t="shared" si="141"/>
        <v>#REF!</v>
      </c>
      <c r="AC560" s="28" t="e">
        <f t="shared" si="149"/>
        <v>#REF!</v>
      </c>
      <c r="AD560" s="23" t="e">
        <f t="shared" si="150"/>
        <v>#REF!</v>
      </c>
      <c r="AE560" s="53">
        <f t="shared" si="151"/>
        <v>0</v>
      </c>
      <c r="AF560" s="53">
        <f t="shared" si="152"/>
        <v>0</v>
      </c>
      <c r="AG560" s="53">
        <f t="shared" si="153"/>
        <v>0</v>
      </c>
      <c r="AH560" s="36" t="e">
        <f t="shared" si="156"/>
        <v>#REF!</v>
      </c>
      <c r="AM560" s="23">
        <f t="shared" si="154"/>
        <v>0</v>
      </c>
    </row>
    <row r="561" spans="1:39" x14ac:dyDescent="0.2">
      <c r="A561" s="23">
        <v>558</v>
      </c>
      <c r="B561" s="23">
        <f>VLOOKUP($A561,'[1]פרופיל מציע  + מסמכים שיש להגיש'!$C$6:$H$16555,2)</f>
        <v>0</v>
      </c>
      <c r="C561" s="23" t="str">
        <f t="shared" si="142"/>
        <v>0</v>
      </c>
      <c r="D561" s="41"/>
      <c r="E561" s="43"/>
      <c r="F561" s="43"/>
      <c r="G561" s="42"/>
      <c r="H561" s="43"/>
      <c r="I561" s="43"/>
      <c r="J561" s="42"/>
      <c r="K561" s="42"/>
      <c r="L561" s="42"/>
      <c r="M561" s="57" t="str">
        <f t="shared" si="155"/>
        <v/>
      </c>
      <c r="N561" s="27" t="str">
        <f>IF(M561="","",VLOOKUP($A561,'[1]פרופיל מציע  + מסמכים שיש להגיש'!$C$6:$H$16555,4))</f>
        <v/>
      </c>
      <c r="O561" s="46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6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23" t="str">
        <f t="shared" si="143"/>
        <v>not submittied</v>
      </c>
      <c r="R561" s="65" t="e">
        <f t="shared" si="144"/>
        <v>#NUM!</v>
      </c>
      <c r="W561" s="67">
        <f t="shared" si="145"/>
        <v>0</v>
      </c>
      <c r="X561" s="23">
        <f t="shared" si="146"/>
        <v>7629</v>
      </c>
      <c r="Y561" s="50" t="e">
        <f t="shared" si="147"/>
        <v>#REF!</v>
      </c>
      <c r="Z561" s="23" t="e">
        <f t="shared" si="148"/>
        <v>#REF!</v>
      </c>
      <c r="AA561" s="28" t="e">
        <f t="shared" si="140"/>
        <v>#REF!</v>
      </c>
      <c r="AB561" s="29" t="e">
        <f t="shared" si="141"/>
        <v>#REF!</v>
      </c>
      <c r="AC561" s="28" t="e">
        <f t="shared" si="149"/>
        <v>#REF!</v>
      </c>
      <c r="AD561" s="23" t="e">
        <f t="shared" si="150"/>
        <v>#REF!</v>
      </c>
      <c r="AE561" s="53">
        <f t="shared" si="151"/>
        <v>0</v>
      </c>
      <c r="AF561" s="53">
        <f t="shared" si="152"/>
        <v>0</v>
      </c>
      <c r="AG561" s="53">
        <f t="shared" si="153"/>
        <v>0</v>
      </c>
      <c r="AH561" s="36" t="e">
        <f t="shared" si="156"/>
        <v>#REF!</v>
      </c>
      <c r="AM561" s="23">
        <f t="shared" si="154"/>
        <v>0</v>
      </c>
    </row>
    <row r="562" spans="1:39" x14ac:dyDescent="0.2">
      <c r="A562" s="23">
        <v>559</v>
      </c>
      <c r="B562" s="23">
        <f>VLOOKUP($A562,'[1]פרופיל מציע  + מסמכים שיש להגיש'!$C$6:$H$16555,2)</f>
        <v>0</v>
      </c>
      <c r="C562" s="23" t="str">
        <f t="shared" si="142"/>
        <v>0</v>
      </c>
      <c r="D562" s="41"/>
      <c r="E562" s="43"/>
      <c r="F562" s="43"/>
      <c r="G562" s="42"/>
      <c r="H562" s="43"/>
      <c r="I562" s="43"/>
      <c r="J562" s="42"/>
      <c r="K562" s="42"/>
      <c r="L562" s="42"/>
      <c r="M562" s="57" t="str">
        <f t="shared" si="155"/>
        <v/>
      </c>
      <c r="N562" s="27" t="str">
        <f>IF(M562="","",VLOOKUP($A562,'[1]פרופיל מציע  + מסמכים שיש להגיש'!$C$6:$H$16555,4))</f>
        <v/>
      </c>
      <c r="O562" s="46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6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23" t="str">
        <f t="shared" si="143"/>
        <v>not submittied</v>
      </c>
      <c r="R562" s="65" t="e">
        <f t="shared" si="144"/>
        <v>#NUM!</v>
      </c>
      <c r="W562" s="67">
        <f t="shared" si="145"/>
        <v>0</v>
      </c>
      <c r="X562" s="23">
        <f t="shared" si="146"/>
        <v>7629</v>
      </c>
      <c r="Y562" s="50" t="e">
        <f t="shared" si="147"/>
        <v>#REF!</v>
      </c>
      <c r="Z562" s="23" t="e">
        <f t="shared" si="148"/>
        <v>#REF!</v>
      </c>
      <c r="AA562" s="28" t="e">
        <f t="shared" si="140"/>
        <v>#REF!</v>
      </c>
      <c r="AB562" s="29" t="e">
        <f t="shared" si="141"/>
        <v>#REF!</v>
      </c>
      <c r="AC562" s="28" t="e">
        <f t="shared" si="149"/>
        <v>#REF!</v>
      </c>
      <c r="AD562" s="23" t="e">
        <f t="shared" si="150"/>
        <v>#REF!</v>
      </c>
      <c r="AE562" s="53">
        <f t="shared" si="151"/>
        <v>0</v>
      </c>
      <c r="AF562" s="53">
        <f t="shared" si="152"/>
        <v>0</v>
      </c>
      <c r="AG562" s="53">
        <f t="shared" si="153"/>
        <v>0</v>
      </c>
      <c r="AH562" s="36" t="e">
        <f t="shared" si="156"/>
        <v>#REF!</v>
      </c>
      <c r="AM562" s="23">
        <f t="shared" si="154"/>
        <v>0</v>
      </c>
    </row>
    <row r="563" spans="1:39" x14ac:dyDescent="0.2">
      <c r="A563" s="23">
        <v>560</v>
      </c>
      <c r="B563" s="23">
        <f>VLOOKUP($A563,'[1]פרופיל מציע  + מסמכים שיש להגיש'!$C$6:$H$16555,2)</f>
        <v>0</v>
      </c>
      <c r="C563" s="23" t="str">
        <f t="shared" si="142"/>
        <v>0</v>
      </c>
      <c r="D563" s="41"/>
      <c r="E563" s="43"/>
      <c r="F563" s="43"/>
      <c r="G563" s="42"/>
      <c r="H563" s="43"/>
      <c r="I563" s="43"/>
      <c r="J563" s="42"/>
      <c r="K563" s="42"/>
      <c r="L563" s="42"/>
      <c r="M563" s="57" t="str">
        <f t="shared" si="155"/>
        <v/>
      </c>
      <c r="N563" s="27" t="str">
        <f>IF(M563="","",VLOOKUP($A563,'[1]פרופיל מציע  + מסמכים שיש להגיש'!$C$6:$H$16555,4))</f>
        <v/>
      </c>
      <c r="O563" s="46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6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23" t="str">
        <f t="shared" si="143"/>
        <v>not submittied</v>
      </c>
      <c r="R563" s="65" t="e">
        <f t="shared" si="144"/>
        <v>#NUM!</v>
      </c>
      <c r="W563" s="67">
        <f t="shared" si="145"/>
        <v>0</v>
      </c>
      <c r="X563" s="23">
        <f t="shared" si="146"/>
        <v>7629</v>
      </c>
      <c r="Y563" s="50" t="e">
        <f t="shared" si="147"/>
        <v>#REF!</v>
      </c>
      <c r="Z563" s="23" t="e">
        <f t="shared" si="148"/>
        <v>#REF!</v>
      </c>
      <c r="AA563" s="28" t="e">
        <f t="shared" si="140"/>
        <v>#REF!</v>
      </c>
      <c r="AB563" s="29" t="e">
        <f t="shared" si="141"/>
        <v>#REF!</v>
      </c>
      <c r="AC563" s="28" t="e">
        <f t="shared" si="149"/>
        <v>#REF!</v>
      </c>
      <c r="AD563" s="23" t="e">
        <f t="shared" si="150"/>
        <v>#REF!</v>
      </c>
      <c r="AE563" s="53">
        <f t="shared" si="151"/>
        <v>0</v>
      </c>
      <c r="AF563" s="53">
        <f t="shared" si="152"/>
        <v>0</v>
      </c>
      <c r="AG563" s="53">
        <f t="shared" si="153"/>
        <v>0</v>
      </c>
      <c r="AH563" s="36" t="e">
        <f t="shared" si="156"/>
        <v>#REF!</v>
      </c>
      <c r="AM563" s="23">
        <f t="shared" si="154"/>
        <v>0</v>
      </c>
    </row>
    <row r="564" spans="1:39" x14ac:dyDescent="0.2">
      <c r="A564" s="23">
        <v>561</v>
      </c>
      <c r="B564" s="23">
        <f>VLOOKUP($A564,'[1]פרופיל מציע  + מסמכים שיש להגיש'!$C$6:$H$16555,2)</f>
        <v>0</v>
      </c>
      <c r="C564" s="23" t="str">
        <f t="shared" si="142"/>
        <v>0</v>
      </c>
      <c r="D564" s="41"/>
      <c r="E564" s="43"/>
      <c r="F564" s="43"/>
      <c r="G564" s="42"/>
      <c r="H564" s="43"/>
      <c r="I564" s="43"/>
      <c r="J564" s="42"/>
      <c r="K564" s="42"/>
      <c r="L564" s="42"/>
      <c r="M564" s="57" t="str">
        <f t="shared" si="155"/>
        <v/>
      </c>
      <c r="N564" s="27" t="str">
        <f>IF(M564="","",VLOOKUP($A564,'[1]פרופיל מציע  + מסמכים שיש להגיש'!$C$6:$H$16555,4))</f>
        <v/>
      </c>
      <c r="O564" s="46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6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23" t="str">
        <f t="shared" si="143"/>
        <v>not submittied</v>
      </c>
      <c r="R564" s="65" t="e">
        <f t="shared" si="144"/>
        <v>#NUM!</v>
      </c>
      <c r="W564" s="67">
        <f t="shared" si="145"/>
        <v>0</v>
      </c>
      <c r="X564" s="23">
        <f t="shared" si="146"/>
        <v>7629</v>
      </c>
      <c r="Y564" s="50" t="e">
        <f t="shared" si="147"/>
        <v>#REF!</v>
      </c>
      <c r="Z564" s="23" t="e">
        <f t="shared" si="148"/>
        <v>#REF!</v>
      </c>
      <c r="AA564" s="28" t="e">
        <f t="shared" si="140"/>
        <v>#REF!</v>
      </c>
      <c r="AB564" s="29" t="e">
        <f t="shared" si="141"/>
        <v>#REF!</v>
      </c>
      <c r="AC564" s="28" t="e">
        <f t="shared" si="149"/>
        <v>#REF!</v>
      </c>
      <c r="AD564" s="23" t="e">
        <f t="shared" si="150"/>
        <v>#REF!</v>
      </c>
      <c r="AE564" s="53">
        <f t="shared" si="151"/>
        <v>0</v>
      </c>
      <c r="AF564" s="53">
        <f t="shared" si="152"/>
        <v>0</v>
      </c>
      <c r="AG564" s="53">
        <f t="shared" si="153"/>
        <v>0</v>
      </c>
      <c r="AH564" s="36" t="e">
        <f t="shared" si="156"/>
        <v>#REF!</v>
      </c>
      <c r="AM564" s="23">
        <f t="shared" si="154"/>
        <v>0</v>
      </c>
    </row>
    <row r="565" spans="1:39" x14ac:dyDescent="0.2">
      <c r="A565" s="23">
        <v>562</v>
      </c>
      <c r="B565" s="23">
        <f>VLOOKUP($A565,'[1]פרופיל מציע  + מסמכים שיש להגיש'!$C$6:$H$16555,2)</f>
        <v>0</v>
      </c>
      <c r="C565" s="23" t="str">
        <f t="shared" si="142"/>
        <v>0</v>
      </c>
      <c r="D565" s="41"/>
      <c r="E565" s="43"/>
      <c r="F565" s="43"/>
      <c r="G565" s="42"/>
      <c r="H565" s="43"/>
      <c r="I565" s="43"/>
      <c r="J565" s="42"/>
      <c r="K565" s="42"/>
      <c r="L565" s="42"/>
      <c r="M565" s="57" t="str">
        <f t="shared" si="155"/>
        <v/>
      </c>
      <c r="N565" s="27" t="str">
        <f>IF(M565="","",VLOOKUP($A565,'[1]פרופיל מציע  + מסמכים שיש להגיש'!$C$6:$H$16555,4))</f>
        <v/>
      </c>
      <c r="O565" s="46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6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23" t="str">
        <f t="shared" si="143"/>
        <v>not submittied</v>
      </c>
      <c r="R565" s="65" t="e">
        <f t="shared" si="144"/>
        <v>#NUM!</v>
      </c>
      <c r="W565" s="67">
        <f t="shared" si="145"/>
        <v>0</v>
      </c>
      <c r="X565" s="23">
        <f t="shared" si="146"/>
        <v>7629</v>
      </c>
      <c r="Y565" s="50" t="e">
        <f t="shared" si="147"/>
        <v>#REF!</v>
      </c>
      <c r="Z565" s="23" t="e">
        <f t="shared" si="148"/>
        <v>#REF!</v>
      </c>
      <c r="AA565" s="28" t="e">
        <f t="shared" si="140"/>
        <v>#REF!</v>
      </c>
      <c r="AB565" s="29" t="e">
        <f t="shared" si="141"/>
        <v>#REF!</v>
      </c>
      <c r="AC565" s="28" t="e">
        <f t="shared" si="149"/>
        <v>#REF!</v>
      </c>
      <c r="AD565" s="23" t="e">
        <f t="shared" si="150"/>
        <v>#REF!</v>
      </c>
      <c r="AE565" s="53">
        <f t="shared" si="151"/>
        <v>0</v>
      </c>
      <c r="AF565" s="53">
        <f t="shared" si="152"/>
        <v>0</v>
      </c>
      <c r="AG565" s="53">
        <f t="shared" si="153"/>
        <v>0</v>
      </c>
      <c r="AH565" s="36" t="e">
        <f t="shared" si="156"/>
        <v>#REF!</v>
      </c>
      <c r="AM565" s="23">
        <f t="shared" si="154"/>
        <v>0</v>
      </c>
    </row>
    <row r="566" spans="1:39" x14ac:dyDescent="0.2">
      <c r="A566" s="23">
        <v>563</v>
      </c>
      <c r="B566" s="23">
        <f>VLOOKUP($A566,'[1]פרופיל מציע  + מסמכים שיש להגיש'!$C$6:$H$16555,2)</f>
        <v>0</v>
      </c>
      <c r="C566" s="23" t="str">
        <f t="shared" si="142"/>
        <v>0</v>
      </c>
      <c r="D566" s="41"/>
      <c r="E566" s="43"/>
      <c r="F566" s="43"/>
      <c r="G566" s="42"/>
      <c r="H566" s="43"/>
      <c r="I566" s="43"/>
      <c r="J566" s="42"/>
      <c r="K566" s="42"/>
      <c r="L566" s="42"/>
      <c r="M566" s="57" t="str">
        <f t="shared" si="155"/>
        <v/>
      </c>
      <c r="N566" s="27" t="str">
        <f>IF(M566="","",VLOOKUP($A566,'[1]פרופיל מציע  + מסמכים שיש להגיש'!$C$6:$H$16555,4))</f>
        <v/>
      </c>
      <c r="O566" s="46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6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23" t="str">
        <f t="shared" si="143"/>
        <v>not submittied</v>
      </c>
      <c r="R566" s="65" t="e">
        <f t="shared" si="144"/>
        <v>#NUM!</v>
      </c>
      <c r="W566" s="67">
        <f t="shared" si="145"/>
        <v>0</v>
      </c>
      <c r="X566" s="23">
        <f t="shared" si="146"/>
        <v>7629</v>
      </c>
      <c r="Y566" s="50" t="e">
        <f t="shared" si="147"/>
        <v>#REF!</v>
      </c>
      <c r="Z566" s="23" t="e">
        <f t="shared" si="148"/>
        <v>#REF!</v>
      </c>
      <c r="AA566" s="28" t="e">
        <f t="shared" si="140"/>
        <v>#REF!</v>
      </c>
      <c r="AB566" s="29" t="e">
        <f t="shared" si="141"/>
        <v>#REF!</v>
      </c>
      <c r="AC566" s="28" t="e">
        <f t="shared" si="149"/>
        <v>#REF!</v>
      </c>
      <c r="AD566" s="23" t="e">
        <f t="shared" si="150"/>
        <v>#REF!</v>
      </c>
      <c r="AE566" s="53">
        <f t="shared" si="151"/>
        <v>0</v>
      </c>
      <c r="AF566" s="53">
        <f t="shared" si="152"/>
        <v>0</v>
      </c>
      <c r="AG566" s="53">
        <f t="shared" si="153"/>
        <v>0</v>
      </c>
      <c r="AH566" s="36" t="e">
        <f t="shared" si="156"/>
        <v>#REF!</v>
      </c>
      <c r="AM566" s="23">
        <f t="shared" si="154"/>
        <v>0</v>
      </c>
    </row>
    <row r="567" spans="1:39" x14ac:dyDescent="0.2">
      <c r="A567" s="23">
        <v>564</v>
      </c>
      <c r="B567" s="23">
        <f>VLOOKUP($A567,'[1]פרופיל מציע  + מסמכים שיש להגיש'!$C$6:$H$16555,2)</f>
        <v>0</v>
      </c>
      <c r="C567" s="23" t="str">
        <f t="shared" si="142"/>
        <v>0</v>
      </c>
      <c r="D567" s="41"/>
      <c r="E567" s="43"/>
      <c r="F567" s="43"/>
      <c r="G567" s="42"/>
      <c r="H567" s="43"/>
      <c r="I567" s="43"/>
      <c r="J567" s="42"/>
      <c r="K567" s="42"/>
      <c r="L567" s="42"/>
      <c r="M567" s="57" t="str">
        <f t="shared" si="155"/>
        <v/>
      </c>
      <c r="N567" s="27" t="str">
        <f>IF(M567="","",VLOOKUP($A567,'[1]פרופיל מציע  + מסמכים שיש להגיש'!$C$6:$H$16555,4))</f>
        <v/>
      </c>
      <c r="O567" s="46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6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23" t="str">
        <f t="shared" si="143"/>
        <v>not submittied</v>
      </c>
      <c r="R567" s="65" t="e">
        <f t="shared" si="144"/>
        <v>#NUM!</v>
      </c>
      <c r="W567" s="67">
        <f t="shared" si="145"/>
        <v>0</v>
      </c>
      <c r="X567" s="23">
        <f t="shared" si="146"/>
        <v>7629</v>
      </c>
      <c r="Y567" s="50" t="e">
        <f t="shared" si="147"/>
        <v>#REF!</v>
      </c>
      <c r="Z567" s="23" t="e">
        <f t="shared" si="148"/>
        <v>#REF!</v>
      </c>
      <c r="AA567" s="28" t="e">
        <f t="shared" si="140"/>
        <v>#REF!</v>
      </c>
      <c r="AB567" s="29" t="e">
        <f t="shared" si="141"/>
        <v>#REF!</v>
      </c>
      <c r="AC567" s="28" t="e">
        <f t="shared" si="149"/>
        <v>#REF!</v>
      </c>
      <c r="AD567" s="23" t="e">
        <f t="shared" si="150"/>
        <v>#REF!</v>
      </c>
      <c r="AE567" s="53">
        <f t="shared" si="151"/>
        <v>0</v>
      </c>
      <c r="AF567" s="53">
        <f t="shared" si="152"/>
        <v>0</v>
      </c>
      <c r="AG567" s="53">
        <f t="shared" si="153"/>
        <v>0</v>
      </c>
      <c r="AH567" s="36" t="e">
        <f t="shared" si="156"/>
        <v>#REF!</v>
      </c>
      <c r="AM567" s="23">
        <f t="shared" si="154"/>
        <v>0</v>
      </c>
    </row>
    <row r="568" spans="1:39" x14ac:dyDescent="0.2">
      <c r="A568" s="23">
        <v>565</v>
      </c>
      <c r="B568" s="23">
        <f>VLOOKUP($A568,'[1]פרופיל מציע  + מסמכים שיש להגיש'!$C$6:$H$16555,2)</f>
        <v>0</v>
      </c>
      <c r="C568" s="23" t="str">
        <f t="shared" si="142"/>
        <v>0</v>
      </c>
      <c r="D568" s="41"/>
      <c r="E568" s="43"/>
      <c r="F568" s="43"/>
      <c r="G568" s="42"/>
      <c r="H568" s="43"/>
      <c r="I568" s="43"/>
      <c r="J568" s="42"/>
      <c r="K568" s="42"/>
      <c r="L568" s="42"/>
      <c r="M568" s="57" t="str">
        <f t="shared" si="155"/>
        <v/>
      </c>
      <c r="N568" s="27" t="str">
        <f>IF(M568="","",VLOOKUP($A568,'[1]פרופיל מציע  + מסמכים שיש להגיש'!$C$6:$H$16555,4))</f>
        <v/>
      </c>
      <c r="O568" s="46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6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23" t="str">
        <f t="shared" si="143"/>
        <v>not submittied</v>
      </c>
      <c r="R568" s="65" t="e">
        <f t="shared" si="144"/>
        <v>#NUM!</v>
      </c>
      <c r="W568" s="67">
        <f t="shared" si="145"/>
        <v>0</v>
      </c>
      <c r="X568" s="23">
        <f t="shared" si="146"/>
        <v>7629</v>
      </c>
      <c r="Y568" s="50" t="e">
        <f t="shared" si="147"/>
        <v>#REF!</v>
      </c>
      <c r="Z568" s="23" t="e">
        <f t="shared" si="148"/>
        <v>#REF!</v>
      </c>
      <c r="AA568" s="28" t="e">
        <f t="shared" si="140"/>
        <v>#REF!</v>
      </c>
      <c r="AB568" s="29" t="e">
        <f t="shared" si="141"/>
        <v>#REF!</v>
      </c>
      <c r="AC568" s="28" t="e">
        <f t="shared" si="149"/>
        <v>#REF!</v>
      </c>
      <c r="AD568" s="23" t="e">
        <f t="shared" si="150"/>
        <v>#REF!</v>
      </c>
      <c r="AE568" s="53">
        <f t="shared" si="151"/>
        <v>0</v>
      </c>
      <c r="AF568" s="53">
        <f t="shared" si="152"/>
        <v>0</v>
      </c>
      <c r="AG568" s="53">
        <f t="shared" si="153"/>
        <v>0</v>
      </c>
      <c r="AH568" s="36" t="e">
        <f t="shared" si="156"/>
        <v>#REF!</v>
      </c>
      <c r="AM568" s="23">
        <f t="shared" si="154"/>
        <v>0</v>
      </c>
    </row>
    <row r="569" spans="1:39" x14ac:dyDescent="0.2">
      <c r="A569" s="23">
        <v>566</v>
      </c>
      <c r="B569" s="23">
        <f>VLOOKUP($A569,'[1]פרופיל מציע  + מסמכים שיש להגיש'!$C$6:$H$16555,2)</f>
        <v>0</v>
      </c>
      <c r="C569" s="23" t="str">
        <f t="shared" si="142"/>
        <v>0</v>
      </c>
      <c r="D569" s="41"/>
      <c r="E569" s="43"/>
      <c r="F569" s="43"/>
      <c r="G569" s="42"/>
      <c r="H569" s="43"/>
      <c r="I569" s="43"/>
      <c r="J569" s="42"/>
      <c r="K569" s="42"/>
      <c r="L569" s="42"/>
      <c r="M569" s="57" t="str">
        <f t="shared" si="155"/>
        <v/>
      </c>
      <c r="N569" s="27" t="str">
        <f>IF(M569="","",VLOOKUP($A569,'[1]פרופיל מציע  + מסמכים שיש להגיש'!$C$6:$H$16555,4))</f>
        <v/>
      </c>
      <c r="O569" s="46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6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23" t="str">
        <f t="shared" si="143"/>
        <v>not submittied</v>
      </c>
      <c r="R569" s="65" t="e">
        <f t="shared" si="144"/>
        <v>#NUM!</v>
      </c>
      <c r="W569" s="67">
        <f t="shared" si="145"/>
        <v>0</v>
      </c>
      <c r="X569" s="23">
        <f t="shared" si="146"/>
        <v>7629</v>
      </c>
      <c r="Y569" s="50" t="e">
        <f t="shared" si="147"/>
        <v>#REF!</v>
      </c>
      <c r="Z569" s="23" t="e">
        <f t="shared" si="148"/>
        <v>#REF!</v>
      </c>
      <c r="AA569" s="28" t="e">
        <f t="shared" si="140"/>
        <v>#REF!</v>
      </c>
      <c r="AB569" s="29" t="e">
        <f t="shared" si="141"/>
        <v>#REF!</v>
      </c>
      <c r="AC569" s="28" t="e">
        <f t="shared" si="149"/>
        <v>#REF!</v>
      </c>
      <c r="AD569" s="23" t="e">
        <f t="shared" si="150"/>
        <v>#REF!</v>
      </c>
      <c r="AE569" s="53">
        <f t="shared" si="151"/>
        <v>0</v>
      </c>
      <c r="AF569" s="53">
        <f t="shared" si="152"/>
        <v>0</v>
      </c>
      <c r="AG569" s="53">
        <f t="shared" si="153"/>
        <v>0</v>
      </c>
      <c r="AH569" s="36" t="e">
        <f t="shared" si="156"/>
        <v>#REF!</v>
      </c>
      <c r="AM569" s="23">
        <f t="shared" si="154"/>
        <v>0</v>
      </c>
    </row>
    <row r="570" spans="1:39" x14ac:dyDescent="0.2">
      <c r="A570" s="23">
        <v>567</v>
      </c>
      <c r="B570" s="23">
        <f>VLOOKUP($A570,'[1]פרופיל מציע  + מסמכים שיש להגיש'!$C$6:$H$16555,2)</f>
        <v>0</v>
      </c>
      <c r="C570" s="23" t="str">
        <f t="shared" si="142"/>
        <v>0</v>
      </c>
      <c r="D570" s="41"/>
      <c r="E570" s="43"/>
      <c r="F570" s="43"/>
      <c r="G570" s="42"/>
      <c r="H570" s="43"/>
      <c r="I570" s="43"/>
      <c r="J570" s="42"/>
      <c r="K570" s="42"/>
      <c r="L570" s="42"/>
      <c r="M570" s="57" t="str">
        <f t="shared" si="155"/>
        <v/>
      </c>
      <c r="N570" s="27" t="str">
        <f>IF(M570="","",VLOOKUP($A570,'[1]פרופיל מציע  + מסמכים שיש להגיש'!$C$6:$H$16555,4))</f>
        <v/>
      </c>
      <c r="O570" s="46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6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23" t="str">
        <f t="shared" si="143"/>
        <v>not submittied</v>
      </c>
      <c r="R570" s="65" t="e">
        <f t="shared" si="144"/>
        <v>#NUM!</v>
      </c>
      <c r="W570" s="67">
        <f t="shared" si="145"/>
        <v>0</v>
      </c>
      <c r="X570" s="23">
        <f t="shared" si="146"/>
        <v>7629</v>
      </c>
      <c r="Y570" s="50" t="e">
        <f t="shared" si="147"/>
        <v>#REF!</v>
      </c>
      <c r="Z570" s="23" t="e">
        <f t="shared" si="148"/>
        <v>#REF!</v>
      </c>
      <c r="AA570" s="28" t="e">
        <f t="shared" si="140"/>
        <v>#REF!</v>
      </c>
      <c r="AB570" s="29" t="e">
        <f t="shared" si="141"/>
        <v>#REF!</v>
      </c>
      <c r="AC570" s="28" t="e">
        <f t="shared" si="149"/>
        <v>#REF!</v>
      </c>
      <c r="AD570" s="23" t="e">
        <f t="shared" si="150"/>
        <v>#REF!</v>
      </c>
      <c r="AE570" s="53">
        <f t="shared" si="151"/>
        <v>0</v>
      </c>
      <c r="AF570" s="53">
        <f t="shared" si="152"/>
        <v>0</v>
      </c>
      <c r="AG570" s="53">
        <f t="shared" si="153"/>
        <v>0</v>
      </c>
      <c r="AH570" s="36" t="e">
        <f t="shared" si="156"/>
        <v>#REF!</v>
      </c>
      <c r="AM570" s="23">
        <f t="shared" si="154"/>
        <v>0</v>
      </c>
    </row>
    <row r="571" spans="1:39" x14ac:dyDescent="0.2">
      <c r="A571" s="23">
        <v>568</v>
      </c>
      <c r="B571" s="23">
        <f>VLOOKUP($A571,'[1]פרופיל מציע  + מסמכים שיש להגיש'!$C$6:$H$16555,2)</f>
        <v>0</v>
      </c>
      <c r="C571" s="23" t="str">
        <f t="shared" si="142"/>
        <v>0</v>
      </c>
      <c r="D571" s="41"/>
      <c r="E571" s="43"/>
      <c r="F571" s="43"/>
      <c r="G571" s="42"/>
      <c r="H571" s="43"/>
      <c r="I571" s="43"/>
      <c r="J571" s="42"/>
      <c r="K571" s="42"/>
      <c r="L571" s="42"/>
      <c r="M571" s="57" t="str">
        <f t="shared" si="155"/>
        <v/>
      </c>
      <c r="N571" s="27" t="str">
        <f>IF(M571="","",VLOOKUP($A571,'[1]פרופיל מציע  + מסמכים שיש להגיש'!$C$6:$H$16555,4))</f>
        <v/>
      </c>
      <c r="O571" s="46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6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23" t="str">
        <f t="shared" si="143"/>
        <v>not submittied</v>
      </c>
      <c r="R571" s="65" t="e">
        <f t="shared" si="144"/>
        <v>#NUM!</v>
      </c>
      <c r="W571" s="67">
        <f t="shared" si="145"/>
        <v>0</v>
      </c>
      <c r="X571" s="23">
        <f t="shared" si="146"/>
        <v>7629</v>
      </c>
      <c r="Y571" s="50" t="e">
        <f t="shared" si="147"/>
        <v>#REF!</v>
      </c>
      <c r="Z571" s="23" t="e">
        <f t="shared" si="148"/>
        <v>#REF!</v>
      </c>
      <c r="AA571" s="28" t="e">
        <f t="shared" si="140"/>
        <v>#REF!</v>
      </c>
      <c r="AB571" s="29" t="e">
        <f t="shared" si="141"/>
        <v>#REF!</v>
      </c>
      <c r="AC571" s="28" t="e">
        <f t="shared" si="149"/>
        <v>#REF!</v>
      </c>
      <c r="AD571" s="23" t="e">
        <f t="shared" si="150"/>
        <v>#REF!</v>
      </c>
      <c r="AE571" s="53">
        <f t="shared" si="151"/>
        <v>0</v>
      </c>
      <c r="AF571" s="53">
        <f t="shared" si="152"/>
        <v>0</v>
      </c>
      <c r="AG571" s="53">
        <f t="shared" si="153"/>
        <v>0</v>
      </c>
      <c r="AH571" s="36" t="e">
        <f t="shared" si="156"/>
        <v>#REF!</v>
      </c>
      <c r="AM571" s="23">
        <f t="shared" si="154"/>
        <v>0</v>
      </c>
    </row>
    <row r="572" spans="1:39" x14ac:dyDescent="0.2">
      <c r="A572" s="23">
        <v>569</v>
      </c>
      <c r="B572" s="23">
        <f>VLOOKUP($A572,'[1]פרופיל מציע  + מסמכים שיש להגיש'!$C$6:$H$16555,2)</f>
        <v>0</v>
      </c>
      <c r="C572" s="23" t="str">
        <f t="shared" si="142"/>
        <v>0</v>
      </c>
      <c r="D572" s="41"/>
      <c r="E572" s="43"/>
      <c r="F572" s="43"/>
      <c r="G572" s="42"/>
      <c r="H572" s="43"/>
      <c r="I572" s="43"/>
      <c r="J572" s="42"/>
      <c r="K572" s="42"/>
      <c r="L572" s="42"/>
      <c r="M572" s="57" t="str">
        <f t="shared" si="155"/>
        <v/>
      </c>
      <c r="N572" s="27" t="str">
        <f>IF(M572="","",VLOOKUP($A572,'[1]פרופיל מציע  + מסמכים שיש להגיש'!$C$6:$H$16555,4))</f>
        <v/>
      </c>
      <c r="O572" s="46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6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23" t="str">
        <f t="shared" si="143"/>
        <v>not submittied</v>
      </c>
      <c r="R572" s="65" t="e">
        <f t="shared" si="144"/>
        <v>#NUM!</v>
      </c>
      <c r="W572" s="67">
        <f t="shared" si="145"/>
        <v>0</v>
      </c>
      <c r="X572" s="23">
        <f t="shared" si="146"/>
        <v>7629</v>
      </c>
      <c r="Y572" s="50" t="e">
        <f t="shared" si="147"/>
        <v>#REF!</v>
      </c>
      <c r="Z572" s="23" t="e">
        <f t="shared" si="148"/>
        <v>#REF!</v>
      </c>
      <c r="AA572" s="28" t="e">
        <f t="shared" si="140"/>
        <v>#REF!</v>
      </c>
      <c r="AB572" s="29" t="e">
        <f t="shared" si="141"/>
        <v>#REF!</v>
      </c>
      <c r="AC572" s="28" t="e">
        <f t="shared" si="149"/>
        <v>#REF!</v>
      </c>
      <c r="AD572" s="23" t="e">
        <f t="shared" si="150"/>
        <v>#REF!</v>
      </c>
      <c r="AE572" s="53">
        <f t="shared" si="151"/>
        <v>0</v>
      </c>
      <c r="AF572" s="53">
        <f t="shared" si="152"/>
        <v>0</v>
      </c>
      <c r="AG572" s="53">
        <f t="shared" si="153"/>
        <v>0</v>
      </c>
      <c r="AH572" s="36" t="e">
        <f t="shared" si="156"/>
        <v>#REF!</v>
      </c>
      <c r="AM572" s="23">
        <f t="shared" si="154"/>
        <v>0</v>
      </c>
    </row>
    <row r="573" spans="1:39" x14ac:dyDescent="0.2">
      <c r="A573" s="23">
        <v>570</v>
      </c>
      <c r="B573" s="23">
        <f>VLOOKUP($A573,'[1]פרופיל מציע  + מסמכים שיש להגיש'!$C$6:$H$16555,2)</f>
        <v>0</v>
      </c>
      <c r="C573" s="23" t="str">
        <f t="shared" si="142"/>
        <v>0</v>
      </c>
      <c r="D573" s="41"/>
      <c r="E573" s="43"/>
      <c r="F573" s="43"/>
      <c r="G573" s="42"/>
      <c r="H573" s="43"/>
      <c r="I573" s="43"/>
      <c r="J573" s="42"/>
      <c r="K573" s="42"/>
      <c r="L573" s="42"/>
      <c r="M573" s="57" t="str">
        <f t="shared" si="155"/>
        <v/>
      </c>
      <c r="N573" s="27" t="str">
        <f>IF(M573="","",VLOOKUP($A573,'[1]פרופיל מציע  + מסמכים שיש להגיש'!$C$6:$H$16555,4))</f>
        <v/>
      </c>
      <c r="O573" s="46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6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23" t="str">
        <f t="shared" si="143"/>
        <v>not submittied</v>
      </c>
      <c r="R573" s="65" t="e">
        <f t="shared" si="144"/>
        <v>#NUM!</v>
      </c>
      <c r="W573" s="67">
        <f t="shared" si="145"/>
        <v>0</v>
      </c>
      <c r="X573" s="23">
        <f t="shared" si="146"/>
        <v>7629</v>
      </c>
      <c r="Y573" s="50" t="e">
        <f t="shared" si="147"/>
        <v>#REF!</v>
      </c>
      <c r="Z573" s="23" t="e">
        <f t="shared" si="148"/>
        <v>#REF!</v>
      </c>
      <c r="AA573" s="28" t="e">
        <f t="shared" si="140"/>
        <v>#REF!</v>
      </c>
      <c r="AB573" s="29" t="e">
        <f t="shared" si="141"/>
        <v>#REF!</v>
      </c>
      <c r="AC573" s="28" t="e">
        <f t="shared" si="149"/>
        <v>#REF!</v>
      </c>
      <c r="AD573" s="23" t="e">
        <f t="shared" si="150"/>
        <v>#REF!</v>
      </c>
      <c r="AE573" s="53">
        <f t="shared" si="151"/>
        <v>0</v>
      </c>
      <c r="AF573" s="53">
        <f t="shared" si="152"/>
        <v>0</v>
      </c>
      <c r="AG573" s="53">
        <f t="shared" si="153"/>
        <v>0</v>
      </c>
      <c r="AH573" s="36" t="e">
        <f t="shared" si="156"/>
        <v>#REF!</v>
      </c>
      <c r="AM573" s="23">
        <f t="shared" si="154"/>
        <v>0</v>
      </c>
    </row>
    <row r="574" spans="1:39" x14ac:dyDescent="0.2">
      <c r="A574" s="23">
        <v>571</v>
      </c>
      <c r="B574" s="23">
        <f>VLOOKUP($A574,'[1]פרופיל מציע  + מסמכים שיש להגיש'!$C$6:$H$16555,2)</f>
        <v>0</v>
      </c>
      <c r="C574" s="23" t="str">
        <f t="shared" si="142"/>
        <v>0</v>
      </c>
      <c r="D574" s="41"/>
      <c r="E574" s="43"/>
      <c r="F574" s="43"/>
      <c r="G574" s="42"/>
      <c r="H574" s="43"/>
      <c r="I574" s="43"/>
      <c r="J574" s="42"/>
      <c r="K574" s="42"/>
      <c r="L574" s="42"/>
      <c r="M574" s="57" t="str">
        <f t="shared" si="155"/>
        <v/>
      </c>
      <c r="N574" s="27" t="str">
        <f>IF(M574="","",VLOOKUP($A574,'[1]פרופיל מציע  + מסמכים שיש להגיש'!$C$6:$H$16555,4))</f>
        <v/>
      </c>
      <c r="O574" s="46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6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23" t="str">
        <f t="shared" si="143"/>
        <v>not submittied</v>
      </c>
      <c r="R574" s="65" t="e">
        <f t="shared" si="144"/>
        <v>#NUM!</v>
      </c>
      <c r="W574" s="67">
        <f t="shared" si="145"/>
        <v>0</v>
      </c>
      <c r="X574" s="23">
        <f t="shared" si="146"/>
        <v>7629</v>
      </c>
      <c r="Y574" s="50" t="e">
        <f t="shared" si="147"/>
        <v>#REF!</v>
      </c>
      <c r="Z574" s="23" t="e">
        <f t="shared" si="148"/>
        <v>#REF!</v>
      </c>
      <c r="AA574" s="28" t="e">
        <f t="shared" si="140"/>
        <v>#REF!</v>
      </c>
      <c r="AB574" s="29" t="e">
        <f t="shared" si="141"/>
        <v>#REF!</v>
      </c>
      <c r="AC574" s="28" t="e">
        <f t="shared" si="149"/>
        <v>#REF!</v>
      </c>
      <c r="AD574" s="23" t="e">
        <f t="shared" si="150"/>
        <v>#REF!</v>
      </c>
      <c r="AE574" s="53">
        <f t="shared" si="151"/>
        <v>0</v>
      </c>
      <c r="AF574" s="53">
        <f t="shared" si="152"/>
        <v>0</v>
      </c>
      <c r="AG574" s="53">
        <f t="shared" si="153"/>
        <v>0</v>
      </c>
      <c r="AH574" s="36" t="e">
        <f t="shared" si="156"/>
        <v>#REF!</v>
      </c>
      <c r="AM574" s="23">
        <f t="shared" si="154"/>
        <v>0</v>
      </c>
    </row>
    <row r="575" spans="1:39" x14ac:dyDescent="0.2">
      <c r="A575" s="23">
        <v>572</v>
      </c>
      <c r="B575" s="23">
        <f>VLOOKUP($A575,'[1]פרופיל מציע  + מסמכים שיש להגיש'!$C$6:$H$16555,2)</f>
        <v>0</v>
      </c>
      <c r="C575" s="23" t="str">
        <f t="shared" si="142"/>
        <v>0</v>
      </c>
      <c r="D575" s="41"/>
      <c r="E575" s="43"/>
      <c r="F575" s="43"/>
      <c r="G575" s="42"/>
      <c r="H575" s="43"/>
      <c r="I575" s="43"/>
      <c r="J575" s="42"/>
      <c r="K575" s="42"/>
      <c r="L575" s="42"/>
      <c r="M575" s="57" t="str">
        <f t="shared" si="155"/>
        <v/>
      </c>
      <c r="N575" s="27" t="str">
        <f>IF(M575="","",VLOOKUP($A575,'[1]פרופיל מציע  + מסמכים שיש להגיש'!$C$6:$H$16555,4))</f>
        <v/>
      </c>
      <c r="O575" s="46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6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23" t="str">
        <f t="shared" si="143"/>
        <v>not submittied</v>
      </c>
      <c r="R575" s="65" t="e">
        <f t="shared" si="144"/>
        <v>#NUM!</v>
      </c>
      <c r="W575" s="67">
        <f t="shared" si="145"/>
        <v>0</v>
      </c>
      <c r="X575" s="23">
        <f t="shared" si="146"/>
        <v>7629</v>
      </c>
      <c r="Y575" s="50" t="e">
        <f t="shared" si="147"/>
        <v>#REF!</v>
      </c>
      <c r="Z575" s="23" t="e">
        <f t="shared" si="148"/>
        <v>#REF!</v>
      </c>
      <c r="AA575" s="28" t="e">
        <f t="shared" si="140"/>
        <v>#REF!</v>
      </c>
      <c r="AB575" s="29" t="e">
        <f t="shared" si="141"/>
        <v>#REF!</v>
      </c>
      <c r="AC575" s="28" t="e">
        <f t="shared" si="149"/>
        <v>#REF!</v>
      </c>
      <c r="AD575" s="23" t="e">
        <f t="shared" si="150"/>
        <v>#REF!</v>
      </c>
      <c r="AE575" s="53">
        <f t="shared" si="151"/>
        <v>0</v>
      </c>
      <c r="AF575" s="53">
        <f t="shared" si="152"/>
        <v>0</v>
      </c>
      <c r="AG575" s="53">
        <f t="shared" si="153"/>
        <v>0</v>
      </c>
      <c r="AH575" s="36" t="e">
        <f t="shared" si="156"/>
        <v>#REF!</v>
      </c>
      <c r="AM575" s="23">
        <f t="shared" si="154"/>
        <v>0</v>
      </c>
    </row>
    <row r="576" spans="1:39" x14ac:dyDescent="0.2">
      <c r="A576" s="23">
        <v>573</v>
      </c>
      <c r="B576" s="23">
        <f>VLOOKUP($A576,'[1]פרופיל מציע  + מסמכים שיש להגיש'!$C$6:$H$16555,2)</f>
        <v>0</v>
      </c>
      <c r="C576" s="23" t="str">
        <f t="shared" si="142"/>
        <v>0</v>
      </c>
      <c r="D576" s="41"/>
      <c r="E576" s="43"/>
      <c r="F576" s="43"/>
      <c r="G576" s="42"/>
      <c r="H576" s="43"/>
      <c r="I576" s="43"/>
      <c r="J576" s="42"/>
      <c r="K576" s="42"/>
      <c r="L576" s="42"/>
      <c r="M576" s="57" t="str">
        <f t="shared" si="155"/>
        <v/>
      </c>
      <c r="N576" s="27" t="str">
        <f>IF(M576="","",VLOOKUP($A576,'[1]פרופיל מציע  + מסמכים שיש להגיש'!$C$6:$H$16555,4))</f>
        <v/>
      </c>
      <c r="O576" s="46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6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23" t="str">
        <f t="shared" si="143"/>
        <v>not submittied</v>
      </c>
      <c r="R576" s="65" t="e">
        <f t="shared" si="144"/>
        <v>#NUM!</v>
      </c>
      <c r="W576" s="67">
        <f t="shared" si="145"/>
        <v>0</v>
      </c>
      <c r="X576" s="23">
        <f t="shared" si="146"/>
        <v>7629</v>
      </c>
      <c r="Y576" s="50" t="e">
        <f t="shared" si="147"/>
        <v>#REF!</v>
      </c>
      <c r="Z576" s="23" t="e">
        <f t="shared" si="148"/>
        <v>#REF!</v>
      </c>
      <c r="AA576" s="28" t="e">
        <f t="shared" si="140"/>
        <v>#REF!</v>
      </c>
      <c r="AB576" s="29" t="e">
        <f t="shared" si="141"/>
        <v>#REF!</v>
      </c>
      <c r="AC576" s="28" t="e">
        <f t="shared" si="149"/>
        <v>#REF!</v>
      </c>
      <c r="AD576" s="23" t="e">
        <f t="shared" si="150"/>
        <v>#REF!</v>
      </c>
      <c r="AE576" s="53">
        <f t="shared" si="151"/>
        <v>0</v>
      </c>
      <c r="AF576" s="53">
        <f t="shared" si="152"/>
        <v>0</v>
      </c>
      <c r="AG576" s="53">
        <f t="shared" si="153"/>
        <v>0</v>
      </c>
      <c r="AH576" s="36" t="e">
        <f t="shared" si="156"/>
        <v>#REF!</v>
      </c>
      <c r="AM576" s="23">
        <f t="shared" si="154"/>
        <v>0</v>
      </c>
    </row>
    <row r="577" spans="1:39" x14ac:dyDescent="0.2">
      <c r="A577" s="23">
        <v>574</v>
      </c>
      <c r="B577" s="23">
        <f>VLOOKUP($A577,'[1]פרופיל מציע  + מסמכים שיש להגיש'!$C$6:$H$16555,2)</f>
        <v>0</v>
      </c>
      <c r="C577" s="23" t="str">
        <f t="shared" si="142"/>
        <v>0</v>
      </c>
      <c r="D577" s="41"/>
      <c r="E577" s="43"/>
      <c r="F577" s="43"/>
      <c r="G577" s="42"/>
      <c r="H577" s="43"/>
      <c r="I577" s="43"/>
      <c r="J577" s="42"/>
      <c r="K577" s="42"/>
      <c r="L577" s="42"/>
      <c r="M577" s="57" t="str">
        <f t="shared" si="155"/>
        <v/>
      </c>
      <c r="N577" s="27" t="str">
        <f>IF(M577="","",VLOOKUP($A577,'[1]פרופיל מציע  + מסמכים שיש להגיש'!$C$6:$H$16555,4))</f>
        <v/>
      </c>
      <c r="O577" s="46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6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23" t="str">
        <f t="shared" si="143"/>
        <v>not submittied</v>
      </c>
      <c r="R577" s="65" t="e">
        <f t="shared" si="144"/>
        <v>#NUM!</v>
      </c>
      <c r="W577" s="67">
        <f t="shared" si="145"/>
        <v>0</v>
      </c>
      <c r="X577" s="23">
        <f t="shared" si="146"/>
        <v>7629</v>
      </c>
      <c r="Y577" s="50" t="e">
        <f t="shared" si="147"/>
        <v>#REF!</v>
      </c>
      <c r="Z577" s="23" t="e">
        <f t="shared" si="148"/>
        <v>#REF!</v>
      </c>
      <c r="AA577" s="28" t="e">
        <f t="shared" si="140"/>
        <v>#REF!</v>
      </c>
      <c r="AB577" s="29" t="e">
        <f t="shared" si="141"/>
        <v>#REF!</v>
      </c>
      <c r="AC577" s="28" t="e">
        <f t="shared" si="149"/>
        <v>#REF!</v>
      </c>
      <c r="AD577" s="23" t="e">
        <f t="shared" si="150"/>
        <v>#REF!</v>
      </c>
      <c r="AE577" s="53">
        <f t="shared" si="151"/>
        <v>0</v>
      </c>
      <c r="AF577" s="53">
        <f t="shared" si="152"/>
        <v>0</v>
      </c>
      <c r="AG577" s="53">
        <f t="shared" si="153"/>
        <v>0</v>
      </c>
      <c r="AH577" s="36" t="e">
        <f t="shared" si="156"/>
        <v>#REF!</v>
      </c>
      <c r="AM577" s="23">
        <f t="shared" si="154"/>
        <v>0</v>
      </c>
    </row>
    <row r="578" spans="1:39" x14ac:dyDescent="0.2">
      <c r="A578" s="23">
        <v>575</v>
      </c>
      <c r="B578" s="23">
        <f>VLOOKUP($A578,'[1]פרופיל מציע  + מסמכים שיש להגיש'!$C$6:$H$16555,2)</f>
        <v>0</v>
      </c>
      <c r="C578" s="23" t="str">
        <f t="shared" si="142"/>
        <v>0</v>
      </c>
      <c r="D578" s="41"/>
      <c r="E578" s="43"/>
      <c r="F578" s="43"/>
      <c r="G578" s="42"/>
      <c r="H578" s="43"/>
      <c r="I578" s="43"/>
      <c r="J578" s="42"/>
      <c r="K578" s="42"/>
      <c r="L578" s="42"/>
      <c r="M578" s="57" t="str">
        <f t="shared" si="155"/>
        <v/>
      </c>
      <c r="N578" s="27" t="str">
        <f>IF(M578="","",VLOOKUP($A578,'[1]פרופיל מציע  + מסמכים שיש להגיש'!$C$6:$H$16555,4))</f>
        <v/>
      </c>
      <c r="O578" s="46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6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23" t="str">
        <f t="shared" si="143"/>
        <v>not submittied</v>
      </c>
      <c r="R578" s="65" t="e">
        <f t="shared" si="144"/>
        <v>#NUM!</v>
      </c>
      <c r="W578" s="67">
        <f t="shared" si="145"/>
        <v>0</v>
      </c>
      <c r="X578" s="23">
        <f t="shared" si="146"/>
        <v>7629</v>
      </c>
      <c r="Y578" s="50" t="e">
        <f t="shared" si="147"/>
        <v>#REF!</v>
      </c>
      <c r="Z578" s="23" t="e">
        <f t="shared" si="148"/>
        <v>#REF!</v>
      </c>
      <c r="AA578" s="28" t="e">
        <f t="shared" si="140"/>
        <v>#REF!</v>
      </c>
      <c r="AB578" s="29" t="e">
        <f t="shared" si="141"/>
        <v>#REF!</v>
      </c>
      <c r="AC578" s="28" t="e">
        <f t="shared" si="149"/>
        <v>#REF!</v>
      </c>
      <c r="AD578" s="23" t="e">
        <f t="shared" si="150"/>
        <v>#REF!</v>
      </c>
      <c r="AE578" s="53">
        <f t="shared" si="151"/>
        <v>0</v>
      </c>
      <c r="AF578" s="53">
        <f t="shared" si="152"/>
        <v>0</v>
      </c>
      <c r="AG578" s="53">
        <f t="shared" si="153"/>
        <v>0</v>
      </c>
      <c r="AH578" s="36" t="e">
        <f t="shared" si="156"/>
        <v>#REF!</v>
      </c>
      <c r="AM578" s="23">
        <f t="shared" si="154"/>
        <v>0</v>
      </c>
    </row>
    <row r="579" spans="1:39" x14ac:dyDescent="0.2">
      <c r="A579" s="23">
        <v>576</v>
      </c>
      <c r="B579" s="23">
        <f>VLOOKUP($A579,'[1]פרופיל מציע  + מסמכים שיש להגיש'!$C$6:$H$16555,2)</f>
        <v>0</v>
      </c>
      <c r="C579" s="23" t="str">
        <f t="shared" si="142"/>
        <v>0</v>
      </c>
      <c r="D579" s="41"/>
      <c r="E579" s="43"/>
      <c r="F579" s="43"/>
      <c r="G579" s="42"/>
      <c r="H579" s="43"/>
      <c r="I579" s="43"/>
      <c r="J579" s="42"/>
      <c r="K579" s="42"/>
      <c r="L579" s="42"/>
      <c r="M579" s="57" t="str">
        <f t="shared" si="155"/>
        <v/>
      </c>
      <c r="N579" s="27" t="str">
        <f>IF(M579="","",VLOOKUP($A579,'[1]פרופיל מציע  + מסמכים שיש להגיש'!$C$6:$H$16555,4))</f>
        <v/>
      </c>
      <c r="O579" s="46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6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23" t="str">
        <f t="shared" si="143"/>
        <v>not submittied</v>
      </c>
      <c r="R579" s="65" t="e">
        <f t="shared" si="144"/>
        <v>#NUM!</v>
      </c>
      <c r="W579" s="67">
        <f t="shared" si="145"/>
        <v>0</v>
      </c>
      <c r="X579" s="23">
        <f t="shared" si="146"/>
        <v>7629</v>
      </c>
      <c r="Y579" s="50" t="e">
        <f t="shared" si="147"/>
        <v>#REF!</v>
      </c>
      <c r="Z579" s="23" t="e">
        <f t="shared" si="148"/>
        <v>#REF!</v>
      </c>
      <c r="AA579" s="28" t="e">
        <f t="shared" si="140"/>
        <v>#REF!</v>
      </c>
      <c r="AB579" s="29" t="e">
        <f t="shared" si="141"/>
        <v>#REF!</v>
      </c>
      <c r="AC579" s="28" t="e">
        <f t="shared" si="149"/>
        <v>#REF!</v>
      </c>
      <c r="AD579" s="23" t="e">
        <f t="shared" si="150"/>
        <v>#REF!</v>
      </c>
      <c r="AE579" s="53">
        <f t="shared" si="151"/>
        <v>0</v>
      </c>
      <c r="AF579" s="53">
        <f t="shared" si="152"/>
        <v>0</v>
      </c>
      <c r="AG579" s="53">
        <f t="shared" si="153"/>
        <v>0</v>
      </c>
      <c r="AH579" s="36" t="e">
        <f t="shared" si="156"/>
        <v>#REF!</v>
      </c>
      <c r="AM579" s="23">
        <f t="shared" si="154"/>
        <v>0</v>
      </c>
    </row>
    <row r="580" spans="1:39" x14ac:dyDescent="0.2">
      <c r="A580" s="23">
        <v>577</v>
      </c>
      <c r="B580" s="23">
        <f>VLOOKUP($A580,'[1]פרופיל מציע  + מסמכים שיש להגיש'!$C$6:$H$16555,2)</f>
        <v>0</v>
      </c>
      <c r="C580" s="23" t="str">
        <f t="shared" si="142"/>
        <v>0</v>
      </c>
      <c r="D580" s="41"/>
      <c r="E580" s="43"/>
      <c r="F580" s="43"/>
      <c r="G580" s="42"/>
      <c r="H580" s="43"/>
      <c r="I580" s="43"/>
      <c r="J580" s="42"/>
      <c r="K580" s="42"/>
      <c r="L580" s="42"/>
      <c r="M580" s="57" t="str">
        <f t="shared" si="155"/>
        <v/>
      </c>
      <c r="N580" s="27" t="str">
        <f>IF(M580="","",VLOOKUP($A580,'[1]פרופיל מציע  + מסמכים שיש להגיש'!$C$6:$H$16555,4))</f>
        <v/>
      </c>
      <c r="O580" s="46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6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23" t="str">
        <f t="shared" si="143"/>
        <v>not submittied</v>
      </c>
      <c r="R580" s="65" t="e">
        <f t="shared" si="144"/>
        <v>#NUM!</v>
      </c>
      <c r="W580" s="67">
        <f t="shared" si="145"/>
        <v>0</v>
      </c>
      <c r="X580" s="23">
        <f t="shared" si="146"/>
        <v>7629</v>
      </c>
      <c r="Y580" s="50" t="e">
        <f t="shared" si="147"/>
        <v>#REF!</v>
      </c>
      <c r="Z580" s="23" t="e">
        <f t="shared" si="148"/>
        <v>#REF!</v>
      </c>
      <c r="AA580" s="28" t="e">
        <f t="shared" si="140"/>
        <v>#REF!</v>
      </c>
      <c r="AB580" s="29" t="e">
        <f t="shared" si="141"/>
        <v>#REF!</v>
      </c>
      <c r="AC580" s="28" t="e">
        <f t="shared" si="149"/>
        <v>#REF!</v>
      </c>
      <c r="AD580" s="23" t="e">
        <f t="shared" si="150"/>
        <v>#REF!</v>
      </c>
      <c r="AE580" s="53">
        <f t="shared" si="151"/>
        <v>0</v>
      </c>
      <c r="AF580" s="53">
        <f t="shared" si="152"/>
        <v>0</v>
      </c>
      <c r="AG580" s="53">
        <f t="shared" si="153"/>
        <v>0</v>
      </c>
      <c r="AH580" s="36" t="e">
        <f t="shared" si="156"/>
        <v>#REF!</v>
      </c>
      <c r="AM580" s="23">
        <f t="shared" si="154"/>
        <v>0</v>
      </c>
    </row>
    <row r="581" spans="1:39" x14ac:dyDescent="0.2">
      <c r="A581" s="23">
        <v>578</v>
      </c>
      <c r="B581" s="23">
        <f>VLOOKUP($A581,'[1]פרופיל מציע  + מסמכים שיש להגיש'!$C$6:$H$16555,2)</f>
        <v>0</v>
      </c>
      <c r="C581" s="23" t="str">
        <f t="shared" ref="C581:C582" si="157">IF(D581&gt;0,"1","0")</f>
        <v>0</v>
      </c>
      <c r="D581" s="41"/>
      <c r="E581" s="43"/>
      <c r="F581" s="43"/>
      <c r="G581" s="42"/>
      <c r="H581" s="43"/>
      <c r="I581" s="43"/>
      <c r="J581" s="42"/>
      <c r="K581" s="42"/>
      <c r="L581" s="42"/>
      <c r="M581" s="57" t="str">
        <f t="shared" si="155"/>
        <v/>
      </c>
      <c r="N581" s="27" t="str">
        <f>IF(M581="","",VLOOKUP($A581,'[1]פרופיל מציע  + מסמכים שיש להגיש'!$C$6:$H$16555,4))</f>
        <v/>
      </c>
      <c r="O581" s="46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6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23" t="str">
        <f t="shared" ref="Q581:Q582" si="158">IF($D581&gt;0,IF(AND($O581="",$P581=""),IF($M581&lt;1.1*$T$5,"in","out"),"in"),"not submittied")</f>
        <v>not submittied</v>
      </c>
      <c r="R581" s="65" t="e">
        <f t="shared" ref="R581:R582" si="159">IF(AND(O$4="",$P581=""),IF($D581&gt;0,IF(AND($O581="",$P581="",$Q581="in",$M581&gt;$T$5),$T$5,$M581)),"")</f>
        <v>#NUM!</v>
      </c>
      <c r="W581" s="67">
        <f t="shared" ref="W581:W582" si="160">40*$D581</f>
        <v>0</v>
      </c>
      <c r="X581" s="23">
        <f t="shared" ref="X581:X582" si="161">5627*(1-$E581)+2002*(1-$F581)</f>
        <v>7629</v>
      </c>
      <c r="Y581" s="50" t="e">
        <f t="shared" ref="Y581:Y582" si="162">$G581*SUM($BT$5:$CK$5)</f>
        <v>#REF!</v>
      </c>
      <c r="Z581" s="23" t="e">
        <f t="shared" ref="Z581:Z582" si="163">SUM($BT$6:$CK$17)*(0.8*(1-$H581)+0.2*0.75*(1-$I581))</f>
        <v>#REF!</v>
      </c>
      <c r="AA581" s="28" t="e">
        <f t="shared" si="140"/>
        <v>#REF!</v>
      </c>
      <c r="AB581" s="29" t="e">
        <f t="shared" si="141"/>
        <v>#REF!</v>
      </c>
      <c r="AC581" s="28" t="e">
        <f t="shared" ref="AC581:AC582" si="164">SUM($BL$4:$BL$34)*$G581</f>
        <v>#REF!</v>
      </c>
      <c r="AD581" s="23" t="e">
        <f t="shared" ref="AD581:AD582" si="165">0.5*SUM($BM$4:$BM$34)*(1-$H581)+0.5*0.75*(1-$I581)*SUM($BM$4:$BM$34)</f>
        <v>#REF!</v>
      </c>
      <c r="AE581" s="53">
        <f t="shared" ref="AE581:AE582" si="166">$J581*3</f>
        <v>0</v>
      </c>
      <c r="AF581" s="53">
        <f t="shared" ref="AF581:AF582" si="167">$K581*4</f>
        <v>0</v>
      </c>
      <c r="AG581" s="53">
        <f t="shared" ref="AG581:AG582" si="168">$L581*12</f>
        <v>0</v>
      </c>
      <c r="AH581" s="36" t="e">
        <f t="shared" si="156"/>
        <v>#REF!</v>
      </c>
      <c r="AM581" s="23">
        <f t="shared" ref="AM581:AM582" si="169">IF(Q582="בפנים",N581,0)</f>
        <v>0</v>
      </c>
    </row>
    <row r="582" spans="1:39" ht="15" thickBot="1" x14ac:dyDescent="0.25">
      <c r="A582" s="23">
        <v>579</v>
      </c>
      <c r="B582" s="23">
        <f>VLOOKUP($A582,'[1]פרופיל מציע  + מסמכים שיש להגיש'!$C$6:$H$16555,2)</f>
        <v>0</v>
      </c>
      <c r="C582" s="23" t="str">
        <f t="shared" si="157"/>
        <v>0</v>
      </c>
      <c r="D582" s="41"/>
      <c r="E582" s="43"/>
      <c r="F582" s="43"/>
      <c r="G582" s="42"/>
      <c r="H582" s="43"/>
      <c r="I582" s="43"/>
      <c r="J582" s="42"/>
      <c r="K582" s="42"/>
      <c r="L582" s="42"/>
      <c r="M582" s="57" t="str">
        <f t="shared" ref="M582" si="170">IF(COUNT(D582:L582)=9,$AH582,"")</f>
        <v/>
      </c>
      <c r="N582" s="27" t="str">
        <f>IF(M582="","",VLOOKUP($A582,'[1]פרופיל מציע  + מסמכים שיש להגיש'!$C$6:$H$16555,4))</f>
        <v/>
      </c>
      <c r="O582" s="46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6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23" t="str">
        <f t="shared" si="158"/>
        <v>not submittied</v>
      </c>
      <c r="R582" s="65" t="e">
        <f t="shared" si="159"/>
        <v>#NUM!</v>
      </c>
      <c r="W582" s="67">
        <f t="shared" si="160"/>
        <v>0</v>
      </c>
      <c r="X582" s="23">
        <f t="shared" si="161"/>
        <v>7629</v>
      </c>
      <c r="Y582" s="50" t="e">
        <f t="shared" si="162"/>
        <v>#REF!</v>
      </c>
      <c r="Z582" s="23" t="e">
        <f t="shared" si="163"/>
        <v>#REF!</v>
      </c>
      <c r="AA582" s="28" t="e">
        <f t="shared" si="140"/>
        <v>#REF!</v>
      </c>
      <c r="AB582" s="29" t="e">
        <f t="shared" si="141"/>
        <v>#REF!</v>
      </c>
      <c r="AC582" s="28" t="e">
        <f t="shared" si="164"/>
        <v>#REF!</v>
      </c>
      <c r="AD582" s="23" t="e">
        <f t="shared" si="165"/>
        <v>#REF!</v>
      </c>
      <c r="AE582" s="53">
        <f t="shared" si="166"/>
        <v>0</v>
      </c>
      <c r="AF582" s="53">
        <f t="shared" si="167"/>
        <v>0</v>
      </c>
      <c r="AG582" s="53">
        <f t="shared" si="168"/>
        <v>0</v>
      </c>
      <c r="AH582" s="37" t="e">
        <f t="shared" si="156"/>
        <v>#REF!</v>
      </c>
      <c r="AM582" s="23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7" customWidth="1"/>
    <col min="3" max="3" width="29.125" style="17" customWidth="1"/>
    <col min="4" max="4" width="20.25" style="17" customWidth="1"/>
    <col min="5" max="5" width="22.75" style="17" customWidth="1"/>
    <col min="6" max="6" width="9" style="17" customWidth="1"/>
    <col min="7" max="7" width="34.75" style="17" customWidth="1"/>
    <col min="8" max="10" width="9" style="17" customWidth="1"/>
    <col min="11" max="11" width="8.125" style="17" customWidth="1"/>
    <col min="12" max="12" width="8" style="17" customWidth="1"/>
    <col min="13" max="13" width="7" style="17" customWidth="1"/>
    <col min="14" max="14" width="7.75" style="17" customWidth="1"/>
    <col min="15" max="15" width="7.375" style="17" customWidth="1"/>
    <col min="16" max="250" width="9" style="17" customWidth="1"/>
    <col min="251" max="251" width="23.25" style="17" customWidth="1"/>
    <col min="252" max="253" width="16.75" style="17" customWidth="1"/>
    <col min="254" max="254" width="12.375" style="17" customWidth="1"/>
    <col min="255" max="255" width="17.125" style="17" customWidth="1"/>
    <col min="256" max="16384" width="15.375" style="17"/>
  </cols>
  <sheetData>
    <row r="4" spans="3:5" ht="18.75" x14ac:dyDescent="0.3">
      <c r="C4" s="15"/>
      <c r="D4" s="16"/>
    </row>
    <row r="5" spans="3:5" ht="18.75" x14ac:dyDescent="0.3">
      <c r="C5" s="15"/>
      <c r="D5" s="18"/>
    </row>
    <row r="6" spans="3:5" ht="18.75" x14ac:dyDescent="0.3">
      <c r="C6" s="15"/>
      <c r="D6" s="16"/>
    </row>
    <row r="7" spans="3:5" ht="18.75" x14ac:dyDescent="0.3">
      <c r="C7" s="15"/>
      <c r="D7" s="16"/>
    </row>
    <row r="8" spans="3:5" ht="13.5" thickBot="1" x14ac:dyDescent="0.25">
      <c r="C8" s="2"/>
      <c r="D8" s="16"/>
    </row>
    <row r="9" spans="3:5" ht="41.25" customHeight="1" thickBot="1" x14ac:dyDescent="0.35">
      <c r="C9" s="160" t="s">
        <v>26</v>
      </c>
      <c r="D9" s="161"/>
      <c r="E9" s="162"/>
    </row>
    <row r="10" spans="3:5" ht="15.75" x14ac:dyDescent="0.25">
      <c r="C10" s="5" t="s">
        <v>10</v>
      </c>
      <c r="D10" s="1"/>
      <c r="E10" s="1"/>
    </row>
    <row r="11" spans="3:5" ht="28.5" thickBot="1" x14ac:dyDescent="0.45">
      <c r="C11" s="166" t="s">
        <v>120</v>
      </c>
      <c r="D11" s="166"/>
      <c r="E11" s="166"/>
    </row>
    <row r="12" spans="3:5" ht="20.25" customHeight="1" thickBot="1" x14ac:dyDescent="0.25">
      <c r="C12" s="163" t="s">
        <v>20</v>
      </c>
      <c r="D12" s="164"/>
      <c r="E12" s="165"/>
    </row>
    <row r="13" spans="3:5" ht="48" customHeight="1" thickBot="1" x14ac:dyDescent="0.25">
      <c r="C13" s="8"/>
      <c r="D13" s="6" t="s">
        <v>0</v>
      </c>
      <c r="E13" s="7" t="s">
        <v>46</v>
      </c>
    </row>
    <row r="14" spans="3:5" ht="45" customHeight="1" thickBot="1" x14ac:dyDescent="0.25">
      <c r="C14" s="19" t="s">
        <v>116</v>
      </c>
      <c r="D14" s="12"/>
      <c r="E14" s="12"/>
    </row>
    <row r="15" spans="3:5" ht="45" customHeight="1" thickBot="1" x14ac:dyDescent="0.25">
      <c r="C15" s="20" t="s">
        <v>42</v>
      </c>
      <c r="D15" s="13"/>
      <c r="E15" s="13"/>
    </row>
    <row r="16" spans="3:5" ht="45" customHeight="1" thickBot="1" x14ac:dyDescent="0.25">
      <c r="C16" s="20" t="s">
        <v>19</v>
      </c>
      <c r="D16" s="13"/>
      <c r="E16" s="13"/>
    </row>
    <row r="17" spans="3:4" ht="19.5" customHeight="1" thickBot="1" x14ac:dyDescent="0.25"/>
    <row r="18" spans="3:4" ht="45" customHeight="1" thickBot="1" x14ac:dyDescent="0.25">
      <c r="C18" s="163" t="s">
        <v>25</v>
      </c>
      <c r="D18" s="165"/>
    </row>
    <row r="19" spans="3:4" ht="41.25" customHeight="1" thickBot="1" x14ac:dyDescent="0.25">
      <c r="C19" s="21" t="s">
        <v>117</v>
      </c>
      <c r="D19" s="14"/>
    </row>
    <row r="20" spans="3:4" ht="45" customHeight="1" thickBot="1" x14ac:dyDescent="0.25">
      <c r="C20" s="21" t="s">
        <v>118</v>
      </c>
      <c r="D20" s="14"/>
    </row>
    <row r="21" spans="3:4" ht="48.75" customHeight="1" thickBot="1" x14ac:dyDescent="0.25">
      <c r="C21" s="22" t="s">
        <v>119</v>
      </c>
      <c r="D21" s="14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31" t="s">
        <v>41</v>
      </c>
      <c r="E4" s="31" t="s">
        <v>40</v>
      </c>
      <c r="F4" s="31" t="s">
        <v>51</v>
      </c>
      <c r="G4" s="56" t="s">
        <v>92</v>
      </c>
      <c r="I4" s="56" t="s">
        <v>93</v>
      </c>
    </row>
    <row r="5" spans="4:9" x14ac:dyDescent="0.2">
      <c r="D5" s="54" t="s">
        <v>66</v>
      </c>
      <c r="E5" s="54">
        <v>1</v>
      </c>
      <c r="F5" s="54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4" t="s">
        <v>67</v>
      </c>
      <c r="E6" s="54">
        <v>2</v>
      </c>
      <c r="F6" s="54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4" t="s">
        <v>68</v>
      </c>
      <c r="E7" s="54">
        <v>3</v>
      </c>
      <c r="F7" s="54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4" t="s">
        <v>69</v>
      </c>
      <c r="E8" s="54">
        <v>4</v>
      </c>
      <c r="F8" s="54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4" t="s">
        <v>88</v>
      </c>
      <c r="E9" s="54">
        <v>5</v>
      </c>
      <c r="F9" s="54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5" t="s">
        <v>87</v>
      </c>
      <c r="E10" s="55">
        <v>6</v>
      </c>
      <c r="F10" s="55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5" t="s">
        <v>70</v>
      </c>
      <c r="E11" s="55">
        <v>7</v>
      </c>
      <c r="F11" s="55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5" t="s">
        <v>97</v>
      </c>
      <c r="E12" s="55">
        <v>8</v>
      </c>
      <c r="F12" s="55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5" t="s">
        <v>89</v>
      </c>
      <c r="E13" s="55">
        <v>9</v>
      </c>
      <c r="F13" s="55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5" t="s">
        <v>71</v>
      </c>
      <c r="E14" s="55">
        <v>10</v>
      </c>
      <c r="F14" s="55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5" t="s">
        <v>72</v>
      </c>
      <c r="E15" s="55">
        <v>11</v>
      </c>
      <c r="F15" s="55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5" t="s">
        <v>73</v>
      </c>
      <c r="E16" s="55">
        <v>12</v>
      </c>
      <c r="F16" s="55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5" t="s">
        <v>74</v>
      </c>
      <c r="E17" s="55">
        <v>13</v>
      </c>
      <c r="F17" s="55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5" t="s">
        <v>75</v>
      </c>
      <c r="E18" s="55">
        <v>14</v>
      </c>
      <c r="F18" s="55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5" t="s">
        <v>76</v>
      </c>
      <c r="E19" s="55">
        <v>15</v>
      </c>
      <c r="F19" s="55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5" t="s">
        <v>77</v>
      </c>
      <c r="E20" s="55">
        <v>16</v>
      </c>
      <c r="F20" s="55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5" t="s">
        <v>84</v>
      </c>
      <c r="E21" s="55">
        <v>17</v>
      </c>
      <c r="F21" s="55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5" t="s">
        <v>78</v>
      </c>
      <c r="E22" s="55">
        <v>18</v>
      </c>
      <c r="F22" s="55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5" t="s">
        <v>79</v>
      </c>
      <c r="E23" s="55">
        <v>19</v>
      </c>
      <c r="F23" s="55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5" t="s">
        <v>98</v>
      </c>
      <c r="E24" s="55">
        <v>20</v>
      </c>
      <c r="F24" s="55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5" t="s">
        <v>80</v>
      </c>
      <c r="E25" s="55">
        <v>21</v>
      </c>
      <c r="F25" s="55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5" t="s">
        <v>85</v>
      </c>
      <c r="E26" s="55">
        <v>22</v>
      </c>
      <c r="F26" s="55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5" t="s">
        <v>81</v>
      </c>
      <c r="E27" s="55">
        <v>23</v>
      </c>
      <c r="F27" s="55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5" t="s">
        <v>82</v>
      </c>
      <c r="E28" s="55">
        <v>24</v>
      </c>
      <c r="F28" s="55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5" t="s">
        <v>83</v>
      </c>
      <c r="E29" s="55">
        <v>25</v>
      </c>
      <c r="F29" s="55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5" t="s">
        <v>86</v>
      </c>
      <c r="E30" s="55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rightToLeft="1" zoomScale="70" zoomScaleNormal="70" workbookViewId="0">
      <selection activeCell="A2" sqref="A2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22" width="8.375" style="2" bestFit="1" customWidth="1"/>
    <col min="23" max="16384" width="9" style="2"/>
  </cols>
  <sheetData>
    <row r="1" spans="1:22" ht="13.5" thickBot="1" x14ac:dyDescent="0.25"/>
    <row r="2" spans="1:22" ht="27.75" x14ac:dyDescent="0.4">
      <c r="A2" s="135" t="s">
        <v>137</v>
      </c>
      <c r="B2" s="138"/>
    </row>
    <row r="3" spans="1:22" ht="27.75" x14ac:dyDescent="0.4">
      <c r="A3" s="136" t="s">
        <v>138</v>
      </c>
      <c r="B3" s="139"/>
    </row>
    <row r="4" spans="1:22" ht="28.5" thickBot="1" x14ac:dyDescent="0.45">
      <c r="A4" s="137" t="s">
        <v>139</v>
      </c>
      <c r="B4" s="140"/>
    </row>
    <row r="5" spans="1:22" ht="16.5" customHeight="1" thickBot="1" x14ac:dyDescent="0.25">
      <c r="A5" s="134"/>
      <c r="B5" s="134"/>
    </row>
    <row r="6" spans="1:22" ht="21.75" customHeight="1" x14ac:dyDescent="0.35">
      <c r="A6" s="172" t="s">
        <v>144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4"/>
    </row>
    <row r="7" spans="1:22" ht="0.75" customHeight="1" thickBot="1" x14ac:dyDescent="0.25">
      <c r="A7" s="83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2.75" hidden="1" customHeight="1" thickBot="1" x14ac:dyDescent="0.25">
      <c r="A8" s="83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22" ht="5.25" hidden="1" customHeight="1" thickBot="1" x14ac:dyDescent="0.25">
      <c r="A9" s="84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22" ht="9" hidden="1" customHeight="1" thickBot="1" x14ac:dyDescent="0.25">
      <c r="A10" s="85"/>
      <c r="B10" s="78"/>
      <c r="C10" s="79"/>
      <c r="D10" s="79"/>
      <c r="E10" s="79"/>
      <c r="F10" s="80"/>
      <c r="G10" s="80"/>
      <c r="H10" s="80"/>
      <c r="I10" s="80"/>
      <c r="J10" s="81"/>
      <c r="K10" s="81"/>
      <c r="L10" s="81"/>
      <c r="M10" s="81"/>
      <c r="N10" s="80"/>
      <c r="O10" s="81"/>
      <c r="P10" s="81"/>
      <c r="Q10" s="81"/>
      <c r="R10" s="81"/>
      <c r="S10" s="81"/>
      <c r="T10" s="81"/>
      <c r="U10" s="81"/>
      <c r="V10" s="81"/>
    </row>
    <row r="11" spans="1:22" ht="15.75" hidden="1" customHeight="1" thickBot="1" x14ac:dyDescent="0.25">
      <c r="A11" s="86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2" ht="15.75" hidden="1" customHeight="1" thickBot="1" x14ac:dyDescent="0.25">
      <c r="A12" s="106"/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</row>
    <row r="13" spans="1:22" ht="57" customHeight="1" thickBot="1" x14ac:dyDescent="0.25">
      <c r="A13" s="170" t="s">
        <v>134</v>
      </c>
      <c r="B13" s="171"/>
      <c r="C13" s="171"/>
      <c r="D13" s="171"/>
      <c r="E13" s="112" t="s">
        <v>146</v>
      </c>
      <c r="F13" s="112" t="s">
        <v>146</v>
      </c>
      <c r="G13" s="112" t="s">
        <v>146</v>
      </c>
      <c r="H13" s="112" t="s">
        <v>146</v>
      </c>
      <c r="I13" s="112" t="s">
        <v>146</v>
      </c>
      <c r="J13" s="112" t="s">
        <v>146</v>
      </c>
      <c r="K13" s="112" t="s">
        <v>146</v>
      </c>
      <c r="L13" s="112" t="s">
        <v>146</v>
      </c>
      <c r="M13" s="112" t="s">
        <v>146</v>
      </c>
      <c r="N13" s="112" t="s">
        <v>146</v>
      </c>
      <c r="O13" s="112" t="s">
        <v>146</v>
      </c>
      <c r="P13" s="112" t="s">
        <v>146</v>
      </c>
      <c r="Q13" s="112" t="s">
        <v>146</v>
      </c>
      <c r="R13" s="112" t="s">
        <v>146</v>
      </c>
      <c r="S13" s="112" t="s">
        <v>146</v>
      </c>
      <c r="T13" s="112" t="s">
        <v>146</v>
      </c>
      <c r="U13" s="112" t="s">
        <v>146</v>
      </c>
      <c r="V13" s="112" t="s">
        <v>146</v>
      </c>
    </row>
    <row r="14" spans="1:22" ht="57" customHeight="1" x14ac:dyDescent="0.2">
      <c r="A14" s="170" t="s">
        <v>145</v>
      </c>
      <c r="B14" s="171"/>
      <c r="C14" s="171"/>
      <c r="D14" s="171"/>
      <c r="E14" s="112" t="s">
        <v>147</v>
      </c>
      <c r="F14" s="112" t="s">
        <v>147</v>
      </c>
      <c r="G14" s="112" t="s">
        <v>147</v>
      </c>
      <c r="H14" s="112" t="s">
        <v>147</v>
      </c>
      <c r="I14" s="112" t="s">
        <v>147</v>
      </c>
      <c r="J14" s="112" t="s">
        <v>147</v>
      </c>
      <c r="K14" s="112" t="s">
        <v>147</v>
      </c>
      <c r="L14" s="112" t="s">
        <v>147</v>
      </c>
      <c r="M14" s="112" t="s">
        <v>147</v>
      </c>
      <c r="N14" s="112" t="s">
        <v>147</v>
      </c>
      <c r="O14" s="112" t="s">
        <v>147</v>
      </c>
      <c r="P14" s="112" t="s">
        <v>147</v>
      </c>
      <c r="Q14" s="112" t="s">
        <v>147</v>
      </c>
      <c r="R14" s="112" t="s">
        <v>147</v>
      </c>
      <c r="S14" s="112" t="s">
        <v>147</v>
      </c>
      <c r="T14" s="112" t="s">
        <v>147</v>
      </c>
      <c r="U14" s="112" t="s">
        <v>147</v>
      </c>
      <c r="V14" s="112" t="s">
        <v>147</v>
      </c>
    </row>
    <row r="15" spans="1:22" ht="24" customHeight="1" thickBot="1" x14ac:dyDescent="0.25">
      <c r="A15" s="167" t="s">
        <v>131</v>
      </c>
      <c r="B15" s="168"/>
      <c r="C15" s="168"/>
      <c r="D15" s="169"/>
      <c r="E15" s="115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</row>
    <row r="16" spans="1:22" ht="48.75" customHeight="1" thickBot="1" x14ac:dyDescent="0.25">
      <c r="A16" s="108" t="s">
        <v>136</v>
      </c>
      <c r="B16" s="109" t="s">
        <v>18</v>
      </c>
      <c r="C16" s="141" t="s">
        <v>140</v>
      </c>
      <c r="D16" s="133" t="s">
        <v>135</v>
      </c>
      <c r="E16" s="111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</row>
    <row r="17" spans="1:24" ht="20.25" x14ac:dyDescent="0.2">
      <c r="A17" s="117"/>
      <c r="B17" s="118"/>
      <c r="C17" s="119"/>
      <c r="D17" s="120"/>
      <c r="E17" s="121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2"/>
      <c r="S17" s="122"/>
      <c r="T17" s="122"/>
      <c r="U17" s="122"/>
      <c r="V17" s="122"/>
      <c r="X17" s="114"/>
    </row>
    <row r="18" spans="1:24" ht="20.25" x14ac:dyDescent="0.2">
      <c r="A18" s="123"/>
      <c r="B18" s="124"/>
      <c r="C18" s="125"/>
      <c r="D18" s="126"/>
      <c r="E18" s="127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X18" s="114"/>
    </row>
    <row r="19" spans="1:24" ht="20.25" x14ac:dyDescent="0.2">
      <c r="A19" s="123"/>
      <c r="B19" s="129"/>
      <c r="C19" s="125"/>
      <c r="D19" s="120"/>
      <c r="E19" s="127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X19" s="114"/>
    </row>
    <row r="20" spans="1:24" ht="20.25" x14ac:dyDescent="0.2">
      <c r="A20" s="123"/>
      <c r="B20" s="129"/>
      <c r="C20" s="125"/>
      <c r="D20" s="126"/>
      <c r="E20" s="127"/>
      <c r="F20" s="128"/>
      <c r="G20" s="128"/>
      <c r="H20" s="128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X20" s="114"/>
    </row>
    <row r="21" spans="1:24" ht="20.25" x14ac:dyDescent="0.2">
      <c r="A21" s="123"/>
      <c r="B21" s="129"/>
      <c r="C21" s="125"/>
      <c r="D21" s="120"/>
      <c r="E21" s="127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X21" s="114"/>
    </row>
    <row r="22" spans="1:24" ht="20.25" x14ac:dyDescent="0.2">
      <c r="A22" s="123"/>
      <c r="B22" s="129"/>
      <c r="C22" s="125"/>
      <c r="D22" s="126"/>
      <c r="E22" s="127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X22" s="114"/>
    </row>
    <row r="23" spans="1:24" ht="20.25" x14ac:dyDescent="0.2">
      <c r="A23" s="130"/>
      <c r="B23" s="129"/>
      <c r="C23" s="125"/>
      <c r="D23" s="120"/>
      <c r="E23" s="127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X23" s="114"/>
    </row>
    <row r="24" spans="1:24" ht="20.25" x14ac:dyDescent="0.2">
      <c r="A24" s="130"/>
      <c r="B24" s="129"/>
      <c r="C24" s="125"/>
      <c r="D24" s="126"/>
      <c r="E24" s="127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X24" s="114"/>
    </row>
    <row r="25" spans="1:24" ht="20.25" x14ac:dyDescent="0.2">
      <c r="A25" s="130"/>
      <c r="B25" s="129"/>
      <c r="C25" s="125"/>
      <c r="D25" s="120"/>
      <c r="E25" s="127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X25" s="114"/>
    </row>
    <row r="26" spans="1:24" ht="20.25" x14ac:dyDescent="0.2">
      <c r="A26" s="130"/>
      <c r="B26" s="129"/>
      <c r="C26" s="125"/>
      <c r="D26" s="126"/>
      <c r="E26" s="127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X26" s="114"/>
    </row>
    <row r="27" spans="1:24" ht="20.25" x14ac:dyDescent="0.2">
      <c r="A27" s="130"/>
      <c r="B27" s="129"/>
      <c r="C27" s="125"/>
      <c r="D27" s="120"/>
      <c r="E27" s="127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X27" s="114"/>
    </row>
    <row r="28" spans="1:24" ht="20.25" x14ac:dyDescent="0.2">
      <c r="A28" s="130"/>
      <c r="B28" s="129"/>
      <c r="C28" s="125"/>
      <c r="D28" s="126"/>
      <c r="E28" s="127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X28" s="114"/>
    </row>
    <row r="29" spans="1:24" ht="20.25" x14ac:dyDescent="0.2">
      <c r="A29" s="130"/>
      <c r="B29" s="129"/>
      <c r="C29" s="125"/>
      <c r="D29" s="120"/>
      <c r="E29" s="127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X29" s="114"/>
    </row>
    <row r="30" spans="1:24" ht="20.25" x14ac:dyDescent="0.2">
      <c r="A30" s="130"/>
      <c r="B30" s="129"/>
      <c r="C30" s="125"/>
      <c r="D30" s="126"/>
      <c r="E30" s="127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X30" s="114"/>
    </row>
  </sheetData>
  <sheetProtection selectLockedCells="1"/>
  <mergeCells count="4">
    <mergeCell ref="A15:D15"/>
    <mergeCell ref="A13:D13"/>
    <mergeCell ref="A6:V6"/>
    <mergeCell ref="A14:D14"/>
  </mergeCells>
  <conditionalFormatting sqref="B17:B21 B23 C17:C23">
    <cfRule type="cellIs" dxfId="7" priority="8" stopIfTrue="1" operator="equal">
      <formula>0</formula>
    </cfRule>
  </conditionalFormatting>
  <conditionalFormatting sqref="B22">
    <cfRule type="cellIs" dxfId="6" priority="4" stopIfTrue="1" operator="equal">
      <formula>0</formula>
    </cfRule>
  </conditionalFormatting>
  <conditionalFormatting sqref="B24:C30">
    <cfRule type="cellIs" dxfId="5" priority="3" stopIfTrue="1" operator="equal">
      <formula>0</formula>
    </cfRule>
  </conditionalFormatting>
  <conditionalFormatting sqref="B2:B4">
    <cfRule type="cellIs" dxfId="4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>
      <formula1>999999999</formula1>
    </dataValidation>
    <dataValidation operator="lessThan" allowBlank="1" showInputMessage="1" showErrorMessage="1" error="יש להזין מספר" sqref="F65371:M65372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D9" sqref="D9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>
      <c r="E1" s="3"/>
      <c r="F1" s="3"/>
    </row>
    <row r="2" spans="2:9" ht="21" thickBot="1" x14ac:dyDescent="0.25">
      <c r="B2" s="175" t="s">
        <v>133</v>
      </c>
      <c r="C2" s="176"/>
      <c r="D2" s="176"/>
      <c r="E2" s="176"/>
      <c r="F2" s="177"/>
    </row>
    <row r="3" spans="2:9" ht="27.95" customHeight="1" x14ac:dyDescent="0.2">
      <c r="B3" s="181" t="s">
        <v>9</v>
      </c>
      <c r="C3" s="180" t="s">
        <v>11</v>
      </c>
      <c r="D3" s="180"/>
      <c r="E3" s="178" t="s">
        <v>14</v>
      </c>
      <c r="F3" s="179"/>
    </row>
    <row r="4" spans="2:9" ht="39" thickBot="1" x14ac:dyDescent="0.25">
      <c r="B4" s="182"/>
      <c r="C4" s="95" t="s">
        <v>18</v>
      </c>
      <c r="D4" s="132" t="s">
        <v>128</v>
      </c>
      <c r="E4" s="95" t="s">
        <v>13</v>
      </c>
      <c r="F4" s="96" t="s">
        <v>12</v>
      </c>
    </row>
    <row r="5" spans="2:9" s="4" customFormat="1" x14ac:dyDescent="0.2">
      <c r="B5" s="91" t="s">
        <v>129</v>
      </c>
      <c r="C5" s="92"/>
      <c r="D5" s="93"/>
      <c r="E5" s="92"/>
      <c r="F5" s="94"/>
      <c r="H5" s="113"/>
      <c r="I5" s="113"/>
    </row>
    <row r="6" spans="2:9" s="4" customFormat="1" x14ac:dyDescent="0.2">
      <c r="B6" s="75" t="s">
        <v>148</v>
      </c>
      <c r="C6" s="87"/>
      <c r="D6" s="88"/>
      <c r="E6" s="87"/>
      <c r="F6" s="73"/>
      <c r="H6" s="113"/>
    </row>
    <row r="7" spans="2:9" s="4" customFormat="1" x14ac:dyDescent="0.2">
      <c r="B7" s="75" t="s">
        <v>130</v>
      </c>
      <c r="C7" s="87"/>
      <c r="D7" s="88"/>
      <c r="E7" s="87"/>
      <c r="F7" s="73"/>
      <c r="H7" s="113"/>
    </row>
    <row r="8" spans="2:9" s="4" customFormat="1" ht="13.5" thickBot="1" x14ac:dyDescent="0.25">
      <c r="B8" s="76" t="s">
        <v>149</v>
      </c>
      <c r="C8" s="89"/>
      <c r="D8" s="90"/>
      <c r="E8" s="89"/>
      <c r="F8" s="74"/>
      <c r="H8" s="113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3" priority="6" stopIfTrue="1" operator="equal">
      <formula>0</formula>
    </cfRule>
  </conditionalFormatting>
  <conditionalFormatting sqref="E5:F8">
    <cfRule type="cellIs" dxfId="2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rightToLeft="1" tabSelected="1" zoomScale="85" zoomScaleNormal="85" workbookViewId="0">
      <selection activeCell="C7" sqref="C7"/>
    </sheetView>
  </sheetViews>
  <sheetFormatPr defaultColWidth="9" defaultRowHeight="14.25" x14ac:dyDescent="0.2"/>
  <cols>
    <col min="1" max="1" width="12.375" style="70" customWidth="1"/>
    <col min="2" max="2" width="9" style="70"/>
    <col min="3" max="3" width="30.125" style="70" bestFit="1" customWidth="1"/>
    <col min="4" max="4" width="19" style="70" customWidth="1"/>
    <col min="5" max="5" width="16.25" style="70" bestFit="1" customWidth="1"/>
    <col min="6" max="6" width="10.875" style="70" customWidth="1"/>
    <col min="7" max="7" width="10.375" style="70" customWidth="1"/>
    <col min="8" max="16384" width="9" style="70"/>
  </cols>
  <sheetData>
    <row r="1" spans="1:7" ht="16.5" thickBot="1" x14ac:dyDescent="0.3">
      <c r="A1" s="68"/>
      <c r="B1" s="69"/>
    </row>
    <row r="2" spans="1:7" ht="21" thickBot="1" x14ac:dyDescent="0.35">
      <c r="B2" s="183" t="s">
        <v>132</v>
      </c>
      <c r="C2" s="184"/>
      <c r="D2" s="184"/>
      <c r="E2" s="184"/>
      <c r="F2" s="184"/>
      <c r="G2" s="185"/>
    </row>
    <row r="3" spans="1:7" ht="27.95" customHeight="1" x14ac:dyDescent="0.2">
      <c r="B3" s="186" t="s">
        <v>123</v>
      </c>
      <c r="C3" s="188" t="s">
        <v>124</v>
      </c>
      <c r="D3" s="190" t="s">
        <v>125</v>
      </c>
      <c r="E3" s="190"/>
      <c r="F3" s="190" t="s">
        <v>126</v>
      </c>
      <c r="G3" s="191"/>
    </row>
    <row r="4" spans="1:7" ht="27.95" customHeight="1" thickBot="1" x14ac:dyDescent="0.25">
      <c r="B4" s="187"/>
      <c r="C4" s="189"/>
      <c r="D4" s="104" t="s">
        <v>127</v>
      </c>
      <c r="E4" s="131" t="s">
        <v>128</v>
      </c>
      <c r="F4" s="104" t="s">
        <v>13</v>
      </c>
      <c r="G4" s="105" t="s">
        <v>12</v>
      </c>
    </row>
    <row r="5" spans="1:7" x14ac:dyDescent="0.2">
      <c r="B5" s="99">
        <v>1</v>
      </c>
      <c r="C5" s="100" t="s">
        <v>141</v>
      </c>
      <c r="D5" s="101"/>
      <c r="E5" s="102"/>
      <c r="F5" s="101"/>
      <c r="G5" s="103"/>
    </row>
    <row r="6" spans="1:7" x14ac:dyDescent="0.2">
      <c r="B6" s="99">
        <v>2</v>
      </c>
      <c r="C6" s="100" t="s">
        <v>142</v>
      </c>
      <c r="D6" s="101"/>
      <c r="E6" s="102"/>
      <c r="F6" s="101"/>
      <c r="G6" s="103"/>
    </row>
    <row r="7" spans="1:7" x14ac:dyDescent="0.2">
      <c r="B7" s="99">
        <v>3</v>
      </c>
      <c r="C7" s="97" t="s">
        <v>150</v>
      </c>
      <c r="D7" s="72"/>
      <c r="E7" s="71"/>
      <c r="F7" s="72"/>
      <c r="G7" s="98"/>
    </row>
    <row r="8" spans="1:7" x14ac:dyDescent="0.2">
      <c r="B8" s="99">
        <v>4</v>
      </c>
      <c r="C8" s="97" t="s">
        <v>143</v>
      </c>
      <c r="D8" s="72"/>
      <c r="E8" s="71"/>
      <c r="F8" s="72"/>
      <c r="G8" s="98"/>
    </row>
    <row r="9" spans="1:7" x14ac:dyDescent="0.2">
      <c r="B9" s="99">
        <v>5</v>
      </c>
      <c r="C9" s="97" t="s">
        <v>151</v>
      </c>
      <c r="D9" s="72"/>
      <c r="E9" s="71"/>
      <c r="F9" s="72"/>
      <c r="G9" s="98"/>
    </row>
  </sheetData>
  <mergeCells count="5">
    <mergeCell ref="B2:G2"/>
    <mergeCell ref="B3:B4"/>
    <mergeCell ref="C3:C4"/>
    <mergeCell ref="D3:E3"/>
    <mergeCell ref="F3:G3"/>
  </mergeCells>
  <conditionalFormatting sqref="D5:E6 G5:G6 D7:G9">
    <cfRule type="cellIs" dxfId="1" priority="15" stopIfTrue="1" operator="equal">
      <formula>0</formula>
    </cfRule>
  </conditionalFormatting>
  <conditionalFormatting sqref="F5:F6">
    <cfRule type="cellIs" dxfId="0" priority="11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F5:F6 G5:G9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בלמים'!Print_Area</vt:lpstr>
      <vt:lpstr>'הצעת מחיר -טיפולים'!Print_Area</vt:lpstr>
      <vt:lpstr>'ת.ד. , אחזקה ושירותים נוספים'!Print_Area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2023-05-14T11:09:16Z</dcterms:modified>
</cp:coreProperties>
</file>